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jciechowska\Desktop\Budżet 2017\"/>
    </mc:Choice>
  </mc:AlternateContent>
  <bookViews>
    <workbookView xWindow="120" yWindow="15" windowWidth="18960" windowHeight="11325" activeTab="1"/>
  </bookViews>
  <sheets>
    <sheet name="Table 1" sheetId="1" r:id="rId1"/>
    <sheet name="Table 2" sheetId="2" r:id="rId2"/>
    <sheet name="Table 3" sheetId="3" r:id="rId3"/>
  </sheets>
  <calcPr calcId="152511"/>
</workbook>
</file>

<file path=xl/calcChain.xml><?xml version="1.0" encoding="utf-8"?>
<calcChain xmlns="http://schemas.openxmlformats.org/spreadsheetml/2006/main">
  <c r="E13" i="2" l="1"/>
  <c r="E10" i="2"/>
  <c r="E14" i="2" s="1"/>
  <c r="L10" i="2"/>
  <c r="L14" i="2" s="1"/>
  <c r="L12" i="2"/>
  <c r="N12" i="2"/>
  <c r="J11" i="2"/>
  <c r="J10" i="2" s="1"/>
  <c r="O11" i="2"/>
  <c r="O10" i="2" s="1"/>
  <c r="O14" i="2" s="1"/>
  <c r="F10" i="2"/>
  <c r="F14" i="2" s="1"/>
  <c r="J12" i="2"/>
  <c r="N10" i="2"/>
  <c r="N14" i="2" s="1"/>
  <c r="K12" i="2"/>
  <c r="P12" i="2" s="1"/>
  <c r="I13" i="2"/>
  <c r="H10" i="2"/>
  <c r="H14" i="2" s="1"/>
  <c r="D10" i="2"/>
  <c r="D14" i="2" s="1"/>
  <c r="N8" i="2"/>
  <c r="K8" i="2" s="1"/>
  <c r="N9" i="2"/>
  <c r="K9" i="2" s="1"/>
  <c r="P9" i="2" s="1"/>
  <c r="J8" i="2"/>
  <c r="K11" i="2" l="1"/>
  <c r="P11" i="2" s="1"/>
  <c r="J14" i="2"/>
  <c r="K10" i="2"/>
  <c r="I10" i="2"/>
  <c r="I14" i="2"/>
  <c r="P8" i="2"/>
  <c r="P10" i="2" l="1"/>
  <c r="K14" i="2"/>
  <c r="P14" i="2" s="1"/>
</calcChain>
</file>

<file path=xl/sharedStrings.xml><?xml version="1.0" encoding="utf-8"?>
<sst xmlns="http://schemas.openxmlformats.org/spreadsheetml/2006/main" count="31" uniqueCount="28">
  <si>
    <r>
      <rPr>
        <b/>
        <sz val="9"/>
        <rFont val="Times New Roman"/>
        <family val="1"/>
      </rPr>
      <t>Wykonanie dochodów związanych z gromadzeniem środków z opłat i kar za korzystanie ze środowiska oraz wykonanie wydatków na finansowanie zadań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z zakresu ochrony środowiska i gospodarki</t>
    </r>
  </si>
  <si>
    <r>
      <rPr>
        <b/>
        <sz val="9"/>
        <rFont val="Times New Roman"/>
        <family val="1"/>
      </rPr>
      <t>Dz.</t>
    </r>
  </si>
  <si>
    <r>
      <rPr>
        <b/>
        <sz val="9"/>
        <rFont val="Times New Roman"/>
        <family val="1"/>
      </rPr>
      <t>Rozdz.</t>
    </r>
  </si>
  <si>
    <r>
      <rPr>
        <b/>
        <sz val="9"/>
        <rFont val="Times New Roman"/>
        <family val="1"/>
      </rPr>
      <t>Nazwa</t>
    </r>
  </si>
  <si>
    <r>
      <rPr>
        <b/>
        <sz val="9"/>
        <rFont val="Times New Roman"/>
        <family val="1"/>
      </rPr>
      <t>DOCHODY</t>
    </r>
  </si>
  <si>
    <r>
      <rPr>
        <b/>
        <sz val="9"/>
        <rFont val="Times New Roman"/>
        <family val="1"/>
      </rPr>
      <t>WYDATKI</t>
    </r>
  </si>
  <si>
    <r>
      <rPr>
        <b/>
        <sz val="9"/>
        <rFont val="Times New Roman"/>
        <family val="1"/>
      </rPr>
      <t>z tego</t>
    </r>
  </si>
  <si>
    <r>
      <rPr>
        <b/>
        <sz val="9"/>
        <rFont val="Times New Roman"/>
        <family val="1"/>
      </rPr>
      <t>% 5:4</t>
    </r>
  </si>
  <si>
    <r>
      <rPr>
        <b/>
        <sz val="9"/>
        <rFont val="Times New Roman"/>
        <family val="1"/>
      </rPr>
      <t>% 9:8</t>
    </r>
  </si>
  <si>
    <r>
      <rPr>
        <b/>
        <sz val="9"/>
        <rFont val="Times New Roman"/>
        <family val="1"/>
      </rPr>
      <t>wydatki bieżące</t>
    </r>
  </si>
  <si>
    <r>
      <rPr>
        <b/>
        <sz val="9"/>
        <rFont val="Times New Roman"/>
        <family val="1"/>
      </rPr>
      <t>wydatki majątkowe</t>
    </r>
  </si>
  <si>
    <r>
      <rPr>
        <b/>
        <sz val="9"/>
        <rFont val="Times New Roman"/>
        <family val="1"/>
      </rPr>
      <t>świadczenia na rzecz osób fizycznych</t>
    </r>
  </si>
  <si>
    <r>
      <rPr>
        <b/>
        <sz val="9"/>
        <rFont val="Times New Roman"/>
        <family val="1"/>
      </rPr>
      <t>pozostałe wydatki bieżące</t>
    </r>
  </si>
  <si>
    <r>
      <rPr>
        <b/>
        <sz val="9"/>
        <rFont val="Times New Roman"/>
        <family val="1"/>
      </rPr>
      <t>Oświata i wychowanie</t>
    </r>
  </si>
  <si>
    <r>
      <rPr>
        <sz val="9"/>
        <rFont val="Times New Roman"/>
        <family val="1"/>
      </rPr>
      <t>Edukacja ekologiczna w szkołach</t>
    </r>
  </si>
  <si>
    <r>
      <rPr>
        <sz val="9"/>
        <rFont val="Times New Roman"/>
        <family val="1"/>
      </rPr>
      <t>Gospodarka ściekowa i ochrona wód</t>
    </r>
  </si>
  <si>
    <r>
      <rPr>
        <sz val="9"/>
        <rFont val="Times New Roman"/>
        <family val="1"/>
      </rPr>
      <t>Utrzymanie zieleni w miastach i gmianach</t>
    </r>
  </si>
  <si>
    <r>
      <rPr>
        <sz val="9"/>
        <rFont val="Times New Roman"/>
        <family val="1"/>
      </rPr>
      <t>Wpływy i wydatki zw. z gromadzeniem środków z opłat i kar za korzyst. ze środowiska</t>
    </r>
  </si>
  <si>
    <r>
      <rPr>
        <b/>
        <sz val="9"/>
        <rFont val="Times New Roman"/>
        <family val="1"/>
      </rPr>
      <t>Ogółem</t>
    </r>
  </si>
  <si>
    <t>wodnej za I półrocze 2016 r.</t>
  </si>
  <si>
    <t>Plan na 2017 r. po zmianach</t>
  </si>
  <si>
    <t>Gospodarka komunalna i ochrona środowiska</t>
  </si>
  <si>
    <t>wynagrodzenia i składki od nich naliczane</t>
  </si>
  <si>
    <r>
      <t xml:space="preserve">§0690-
</t>
    </r>
    <r>
      <rPr>
        <b/>
        <sz val="9"/>
        <rFont val="Times New Roman"/>
        <family val="1"/>
      </rPr>
      <t>wpływy z różnych opłat</t>
    </r>
  </si>
  <si>
    <t>§0570-
wpływy z kar</t>
  </si>
  <si>
    <r>
      <rPr>
        <b/>
        <sz val="7"/>
        <rFont val="Calibri"/>
        <family val="2"/>
        <charset val="238"/>
      </rPr>
      <t>§</t>
    </r>
    <r>
      <rPr>
        <b/>
        <sz val="7"/>
        <rFont val="Times New Roman"/>
        <family val="1"/>
        <charset val="238"/>
      </rPr>
      <t>2460 środki otrzymane od pozostałych jedn.zalicz. do sektora finansów publicznych na realiz. zad. bieżących jedn. zal. do sektora finansów publicznych</t>
    </r>
  </si>
  <si>
    <t>Wykonanie za 2017 r.</t>
  </si>
  <si>
    <r>
      <rPr>
        <b/>
        <sz val="10"/>
        <color rgb="FF000000"/>
        <rFont val="Times New Roman"/>
        <family val="1"/>
        <charset val="238"/>
      </rPr>
      <t>Zał. Nr 5</t>
    </r>
    <r>
      <rPr>
        <sz val="10"/>
        <color rgb="FF000000"/>
        <rFont val="Times New Roman"/>
        <family val="1"/>
        <charset val="238"/>
      </rPr>
      <t xml:space="preserve">      Wykonanie dochodów związanych z gromadzeniem środków z opłat i kar za korzystanie ze środowiska oraz wykonanie wydatków na finansowanie zadań z zakresu ochrony środowiska i gospodarki wodnej za 2017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</si>
</sst>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38"/>
    </font>
    <font>
      <b/>
      <sz val="9"/>
      <color rgb="FF000000"/>
      <name val="Times New Roman"/>
      <family val="2"/>
    </font>
    <font>
      <sz val="9"/>
      <color rgb="FF000000"/>
      <name val="Times New Roman"/>
      <family val="2"/>
    </font>
    <font>
      <sz val="9"/>
      <name val="Times New Roman"/>
      <family val="1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EEE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top" wrapText="1" indent="3"/>
    </xf>
    <xf numFmtId="0" fontId="4" fillId="2" borderId="1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4" fontId="2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top" wrapText="1"/>
    </xf>
    <xf numFmtId="1" fontId="2" fillId="2" borderId="20" xfId="0" applyNumberFormat="1" applyFont="1" applyFill="1" applyBorder="1" applyAlignment="1">
      <alignment horizontal="center" vertical="top" wrapText="1"/>
    </xf>
    <xf numFmtId="1" fontId="2" fillId="2" borderId="18" xfId="0" applyNumberFormat="1" applyFont="1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0" fontId="1" fillId="2" borderId="4" xfId="0" applyFont="1" applyFill="1" applyBorder="1" applyAlignment="1">
      <alignment horizontal="left" wrapText="1" indent="2"/>
    </xf>
    <xf numFmtId="0" fontId="1" fillId="2" borderId="5" xfId="0" applyFont="1" applyFill="1" applyBorder="1" applyAlignment="1">
      <alignment horizontal="left" vertical="top" wrapText="1" indent="7"/>
    </xf>
    <xf numFmtId="0" fontId="1" fillId="2" borderId="6" xfId="0" applyFont="1" applyFill="1" applyBorder="1" applyAlignment="1">
      <alignment horizontal="left" vertical="top" wrapText="1" indent="7"/>
    </xf>
    <xf numFmtId="0" fontId="1" fillId="2" borderId="7" xfId="0" applyFont="1" applyFill="1" applyBorder="1" applyAlignment="1">
      <alignment horizontal="left" vertical="top" wrapText="1" indent="7"/>
    </xf>
    <xf numFmtId="0" fontId="1" fillId="2" borderId="2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 indent="2"/>
    </xf>
    <xf numFmtId="0" fontId="1" fillId="2" borderId="7" xfId="0" applyFont="1" applyFill="1" applyBorder="1" applyAlignment="1">
      <alignment horizontal="left" vertical="top" wrapText="1" indent="2"/>
    </xf>
    <xf numFmtId="1" fontId="2" fillId="2" borderId="2" xfId="0" applyNumberFormat="1" applyFont="1" applyFill="1" applyBorder="1" applyAlignment="1">
      <alignment horizontal="left" wrapText="1"/>
    </xf>
    <xf numFmtId="1" fontId="2" fillId="2" borderId="3" xfId="0" applyNumberFormat="1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top" wrapText="1" indent="1"/>
    </xf>
    <xf numFmtId="0" fontId="1" fillId="2" borderId="7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5" fillId="2" borderId="2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left" wrapText="1" indent="2"/>
    </xf>
    <xf numFmtId="0" fontId="5" fillId="2" borderId="11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cols>
    <col min="1" max="1" width="175.1640625" customWidth="1"/>
  </cols>
  <sheetData>
    <row r="1" spans="1:1" ht="12" customHeight="1" x14ac:dyDescent="0.2">
      <c r="A1" s="9" t="s">
        <v>0</v>
      </c>
    </row>
    <row r="2" spans="1:1" ht="12" customHeight="1" x14ac:dyDescent="0.2">
      <c r="A2" s="10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A3" sqref="A3:A6"/>
    </sheetView>
  </sheetViews>
  <sheetFormatPr defaultRowHeight="12.75" x14ac:dyDescent="0.2"/>
  <cols>
    <col min="1" max="1" width="5.33203125" customWidth="1"/>
    <col min="2" max="2" width="8.5" customWidth="1"/>
    <col min="3" max="3" width="19.1640625" customWidth="1"/>
    <col min="4" max="4" width="15" customWidth="1"/>
    <col min="5" max="7" width="14.5" customWidth="1"/>
    <col min="8" max="9" width="13.33203125" customWidth="1"/>
    <col min="10" max="10" width="14.5" customWidth="1"/>
    <col min="11" max="11" width="13.33203125" customWidth="1"/>
    <col min="12" max="12" width="14.5" customWidth="1"/>
    <col min="13" max="13" width="13.5" customWidth="1"/>
    <col min="14" max="15" width="13.33203125" customWidth="1"/>
    <col min="16" max="16" width="14.6640625" customWidth="1"/>
  </cols>
  <sheetData>
    <row r="1" spans="1:16" x14ac:dyDescent="0.2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">
      <c r="A2" s="64"/>
      <c r="B2" s="64"/>
      <c r="C2" s="64"/>
      <c r="D2" s="63"/>
      <c r="E2" s="63"/>
      <c r="F2" s="63"/>
      <c r="G2" s="63"/>
      <c r="H2" s="63"/>
      <c r="I2" s="63"/>
      <c r="J2" s="64"/>
      <c r="K2" s="64"/>
      <c r="L2" s="64"/>
      <c r="M2" s="64"/>
      <c r="N2" s="64"/>
      <c r="O2" s="64"/>
      <c r="P2" s="64"/>
    </row>
    <row r="3" spans="1:16" ht="11.1" customHeight="1" x14ac:dyDescent="0.2">
      <c r="A3" s="73" t="s">
        <v>1</v>
      </c>
      <c r="B3" s="73" t="s">
        <v>2</v>
      </c>
      <c r="C3" s="76" t="s">
        <v>3</v>
      </c>
      <c r="D3" s="78" t="s">
        <v>4</v>
      </c>
      <c r="E3" s="78"/>
      <c r="F3" s="78"/>
      <c r="G3" s="78"/>
      <c r="H3" s="78"/>
      <c r="I3" s="78"/>
      <c r="J3" s="52" t="s">
        <v>5</v>
      </c>
      <c r="K3" s="52"/>
      <c r="L3" s="52"/>
      <c r="M3" s="52"/>
      <c r="N3" s="52"/>
      <c r="O3" s="52"/>
      <c r="P3" s="53"/>
    </row>
    <row r="4" spans="1:16" ht="11.1" customHeight="1" x14ac:dyDescent="0.2">
      <c r="A4" s="74"/>
      <c r="B4" s="74"/>
      <c r="C4" s="50"/>
      <c r="D4" s="79" t="s">
        <v>20</v>
      </c>
      <c r="E4" s="82" t="s">
        <v>26</v>
      </c>
      <c r="F4" s="45" t="s">
        <v>6</v>
      </c>
      <c r="G4" s="88"/>
      <c r="H4" s="46"/>
      <c r="I4" s="84" t="s">
        <v>7</v>
      </c>
      <c r="J4" s="85" t="s">
        <v>20</v>
      </c>
      <c r="K4" s="49" t="s">
        <v>26</v>
      </c>
      <c r="L4" s="51" t="s">
        <v>6</v>
      </c>
      <c r="M4" s="52"/>
      <c r="N4" s="52"/>
      <c r="O4" s="53"/>
      <c r="P4" s="54" t="s">
        <v>8</v>
      </c>
    </row>
    <row r="5" spans="1:16" ht="11.1" customHeight="1" x14ac:dyDescent="0.2">
      <c r="A5" s="74"/>
      <c r="B5" s="74"/>
      <c r="C5" s="50"/>
      <c r="D5" s="80"/>
      <c r="E5" s="83"/>
      <c r="F5" s="47"/>
      <c r="G5" s="89"/>
      <c r="H5" s="48"/>
      <c r="I5" s="84"/>
      <c r="J5" s="86"/>
      <c r="K5" s="50"/>
      <c r="L5" s="57" t="s">
        <v>9</v>
      </c>
      <c r="M5" s="58"/>
      <c r="N5" s="59"/>
      <c r="O5" s="60" t="s">
        <v>10</v>
      </c>
      <c r="P5" s="55"/>
    </row>
    <row r="6" spans="1:16" ht="114" customHeight="1" x14ac:dyDescent="0.2">
      <c r="A6" s="75"/>
      <c r="B6" s="75"/>
      <c r="C6" s="77"/>
      <c r="D6" s="81"/>
      <c r="E6" s="83"/>
      <c r="F6" s="26" t="s">
        <v>24</v>
      </c>
      <c r="G6" s="91" t="s">
        <v>25</v>
      </c>
      <c r="H6" s="35" t="s">
        <v>23</v>
      </c>
      <c r="I6" s="84"/>
      <c r="J6" s="87"/>
      <c r="K6" s="50"/>
      <c r="L6" s="17" t="s">
        <v>22</v>
      </c>
      <c r="M6" s="1" t="s">
        <v>11</v>
      </c>
      <c r="N6" s="2" t="s">
        <v>12</v>
      </c>
      <c r="O6" s="61"/>
      <c r="P6" s="56"/>
    </row>
    <row r="7" spans="1:16" ht="16.5" customHeight="1" x14ac:dyDescent="0.2">
      <c r="A7" s="3">
        <v>1</v>
      </c>
      <c r="B7" s="3">
        <v>2</v>
      </c>
      <c r="C7" s="3">
        <v>3</v>
      </c>
      <c r="D7" s="3">
        <v>4</v>
      </c>
      <c r="E7" s="31">
        <v>5</v>
      </c>
      <c r="F7" s="32">
        <v>6</v>
      </c>
      <c r="G7" s="90"/>
      <c r="H7" s="33">
        <v>7</v>
      </c>
      <c r="I7" s="34">
        <v>8</v>
      </c>
      <c r="J7" s="20">
        <v>9</v>
      </c>
      <c r="K7" s="19">
        <v>10</v>
      </c>
      <c r="L7" s="3">
        <v>11</v>
      </c>
      <c r="M7" s="3">
        <v>12</v>
      </c>
      <c r="N7" s="4">
        <v>13</v>
      </c>
      <c r="O7" s="3">
        <v>14</v>
      </c>
      <c r="P7" s="27">
        <v>15</v>
      </c>
    </row>
    <row r="8" spans="1:16" ht="11.1" customHeight="1" x14ac:dyDescent="0.2">
      <c r="A8" s="65">
        <v>801</v>
      </c>
      <c r="B8" s="67" t="s">
        <v>13</v>
      </c>
      <c r="C8" s="68"/>
      <c r="D8" s="15"/>
      <c r="E8" s="18"/>
      <c r="F8" s="25"/>
      <c r="G8" s="28"/>
      <c r="H8" s="28"/>
      <c r="I8" s="36"/>
      <c r="J8" s="99">
        <f>J9</f>
        <v>2000</v>
      </c>
      <c r="K8" s="21">
        <f>SUM(L8:O8)</f>
        <v>2000</v>
      </c>
      <c r="L8" s="37"/>
      <c r="M8" s="38"/>
      <c r="N8" s="101">
        <f>1500+500</f>
        <v>2000</v>
      </c>
      <c r="O8" s="38"/>
      <c r="P8" s="101">
        <f>K8/J8*100</f>
        <v>100</v>
      </c>
    </row>
    <row r="9" spans="1:16" ht="28.5" customHeight="1" x14ac:dyDescent="0.2">
      <c r="A9" s="66"/>
      <c r="B9" s="16">
        <v>80195</v>
      </c>
      <c r="C9" s="13" t="s">
        <v>14</v>
      </c>
      <c r="D9" s="39"/>
      <c r="E9" s="40"/>
      <c r="F9" s="22"/>
      <c r="G9" s="29"/>
      <c r="H9" s="29"/>
      <c r="I9" s="41"/>
      <c r="J9" s="100">
        <v>2000</v>
      </c>
      <c r="K9" s="21">
        <f>SUM(L9:O9)</f>
        <v>2000</v>
      </c>
      <c r="L9" s="42"/>
      <c r="M9" s="43"/>
      <c r="N9" s="101">
        <f>1500+500</f>
        <v>2000</v>
      </c>
      <c r="O9" s="43"/>
      <c r="P9" s="101">
        <f>K9/J9*100</f>
        <v>100</v>
      </c>
    </row>
    <row r="10" spans="1:16" ht="23.25" customHeight="1" x14ac:dyDescent="0.2">
      <c r="A10" s="69">
        <v>900</v>
      </c>
      <c r="B10" s="71" t="s">
        <v>21</v>
      </c>
      <c r="C10" s="72"/>
      <c r="D10" s="15">
        <f>SUM(D11:D13)</f>
        <v>106100</v>
      </c>
      <c r="E10" s="18">
        <f>SUM(E11:E13)</f>
        <v>119413.77</v>
      </c>
      <c r="F10" s="95">
        <f>F13</f>
        <v>480</v>
      </c>
      <c r="G10" s="96"/>
      <c r="H10" s="96">
        <f t="shared" ref="H10" si="0">SUM(H11:H13)</f>
        <v>115833.77</v>
      </c>
      <c r="I10" s="97">
        <f t="shared" ref="I10" si="1">E10/D10*100</f>
        <v>112.54832233741755</v>
      </c>
      <c r="J10" s="99">
        <f>J11+J12</f>
        <v>124364</v>
      </c>
      <c r="K10" s="21">
        <f>K11+K12</f>
        <v>123953.88</v>
      </c>
      <c r="L10" s="37">
        <f>L12</f>
        <v>11347.97</v>
      </c>
      <c r="M10" s="38"/>
      <c r="N10" s="38">
        <f>N12</f>
        <v>71343.58</v>
      </c>
      <c r="O10" s="38">
        <f>O11</f>
        <v>41262.33</v>
      </c>
      <c r="P10" s="101">
        <f>K10/J10*100</f>
        <v>99.670226110449974</v>
      </c>
    </row>
    <row r="11" spans="1:16" ht="24" customHeight="1" x14ac:dyDescent="0.2">
      <c r="A11" s="70"/>
      <c r="B11" s="14">
        <v>90001</v>
      </c>
      <c r="C11" s="11" t="s">
        <v>15</v>
      </c>
      <c r="D11" s="39"/>
      <c r="E11" s="40"/>
      <c r="F11" s="95"/>
      <c r="G11" s="96"/>
      <c r="H11" s="44"/>
      <c r="I11" s="97"/>
      <c r="J11" s="100">
        <f>21000+20264</f>
        <v>41264</v>
      </c>
      <c r="K11" s="21">
        <f t="shared" ref="K11:K12" si="2">SUM(L11:O11)</f>
        <v>41262.33</v>
      </c>
      <c r="L11" s="42"/>
      <c r="M11" s="43"/>
      <c r="N11" s="43"/>
      <c r="O11" s="101">
        <f>21000+20262.33</f>
        <v>41262.33</v>
      </c>
      <c r="P11" s="101">
        <f t="shared" ref="P11:P14" si="3">K11/J11*100</f>
        <v>99.995952888716573</v>
      </c>
    </row>
    <row r="12" spans="1:16" ht="33" customHeight="1" x14ac:dyDescent="0.2">
      <c r="A12" s="70"/>
      <c r="B12" s="12">
        <v>90004</v>
      </c>
      <c r="C12" s="13" t="s">
        <v>16</v>
      </c>
      <c r="D12" s="39">
        <v>3100</v>
      </c>
      <c r="E12" s="93">
        <v>3100</v>
      </c>
      <c r="F12" s="95"/>
      <c r="G12" s="96">
        <v>3100</v>
      </c>
      <c r="H12" s="96"/>
      <c r="I12" s="97"/>
      <c r="J12" s="100">
        <f>710+50+10640+16400+55300</f>
        <v>83100</v>
      </c>
      <c r="K12" s="21">
        <f t="shared" si="2"/>
        <v>82691.55</v>
      </c>
      <c r="L12" s="42">
        <f>694.48+49.49+10604</f>
        <v>11347.97</v>
      </c>
      <c r="M12" s="43"/>
      <c r="N12" s="101">
        <f>16294.51+55049.07</f>
        <v>71343.58</v>
      </c>
      <c r="O12" s="43"/>
      <c r="P12" s="101">
        <f t="shared" si="3"/>
        <v>99.508483754512639</v>
      </c>
    </row>
    <row r="13" spans="1:16" ht="61.5" customHeight="1" x14ac:dyDescent="0.2">
      <c r="A13" s="6"/>
      <c r="B13" s="7">
        <v>90019</v>
      </c>
      <c r="C13" s="5" t="s">
        <v>17</v>
      </c>
      <c r="D13" s="92">
        <v>103000</v>
      </c>
      <c r="E13" s="94">
        <f>F13+H13</f>
        <v>116313.77</v>
      </c>
      <c r="F13" s="95">
        <v>480</v>
      </c>
      <c r="G13" s="96"/>
      <c r="H13" s="96">
        <v>115833.77</v>
      </c>
      <c r="I13" s="98">
        <f>E13/D13*100</f>
        <v>112.92599029126214</v>
      </c>
      <c r="J13" s="99"/>
      <c r="K13" s="21"/>
      <c r="L13" s="37"/>
      <c r="M13" s="38"/>
      <c r="N13" s="38"/>
      <c r="O13" s="38"/>
      <c r="P13" s="101"/>
    </row>
    <row r="14" spans="1:16" ht="11.1" customHeight="1" x14ac:dyDescent="0.2">
      <c r="A14" s="51" t="s">
        <v>18</v>
      </c>
      <c r="B14" s="52"/>
      <c r="C14" s="53"/>
      <c r="D14" s="15">
        <f>D8+D10</f>
        <v>106100</v>
      </c>
      <c r="E14" s="18">
        <f t="shared" ref="E14:H14" si="4">E8+E10</f>
        <v>119413.77</v>
      </c>
      <c r="F14" s="25">
        <f>F10</f>
        <v>480</v>
      </c>
      <c r="G14" s="25">
        <v>3100</v>
      </c>
      <c r="H14" s="30">
        <f t="shared" si="4"/>
        <v>115833.77</v>
      </c>
      <c r="I14" s="21">
        <f>E14/D14*100</f>
        <v>112.54832233741755</v>
      </c>
      <c r="J14" s="99">
        <f>J8+J10</f>
        <v>126364</v>
      </c>
      <c r="K14" s="21">
        <f>K8+K10</f>
        <v>125953.88</v>
      </c>
      <c r="L14" s="23">
        <f>L10</f>
        <v>11347.97</v>
      </c>
      <c r="M14" s="23"/>
      <c r="N14" s="23">
        <f>N8+N10</f>
        <v>73343.58</v>
      </c>
      <c r="O14" s="24">
        <f>O8+O10</f>
        <v>41262.33</v>
      </c>
      <c r="P14" s="21">
        <f t="shared" si="3"/>
        <v>99.675445538286226</v>
      </c>
    </row>
  </sheetData>
  <mergeCells count="21">
    <mergeCell ref="A14:C14"/>
    <mergeCell ref="A1:P2"/>
    <mergeCell ref="A8:A9"/>
    <mergeCell ref="B8:C8"/>
    <mergeCell ref="A10:A12"/>
    <mergeCell ref="B10:C10"/>
    <mergeCell ref="A3:A6"/>
    <mergeCell ref="B3:B6"/>
    <mergeCell ref="C3:C6"/>
    <mergeCell ref="D3:I3"/>
    <mergeCell ref="J3:P3"/>
    <mergeCell ref="D4:D6"/>
    <mergeCell ref="E4:E6"/>
    <mergeCell ref="I4:I6"/>
    <mergeCell ref="J4:J6"/>
    <mergeCell ref="F4:H5"/>
    <mergeCell ref="K4:K6"/>
    <mergeCell ref="L4:O4"/>
    <mergeCell ref="P4:P6"/>
    <mergeCell ref="L5:N5"/>
    <mergeCell ref="O5:O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2.75" x14ac:dyDescent="0.2"/>
  <cols>
    <col min="1" max="1" width="5.1640625" customWidth="1"/>
  </cols>
  <sheetData>
    <row r="1" spans="1:1" ht="12" customHeight="1" x14ac:dyDescent="0.2">
      <c r="A1" s="8">
        <v>90004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budzet2016_1polrocze_z05</dc:title>
  <dc:creator>corwin</dc:creator>
  <cp:lastModifiedBy>Iwona Wojciechowska-Zatorska</cp:lastModifiedBy>
  <cp:lastPrinted>2018-03-19T09:11:22Z</cp:lastPrinted>
  <dcterms:created xsi:type="dcterms:W3CDTF">2017-07-27T09:39:17Z</dcterms:created>
  <dcterms:modified xsi:type="dcterms:W3CDTF">2018-03-19T09:15:38Z</dcterms:modified>
</cp:coreProperties>
</file>