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<sst xmlns="http://schemas.openxmlformats.org/spreadsheetml/2006/main" count="50" uniqueCount="45">
  <si>
    <t>Lp.</t>
  </si>
  <si>
    <t xml:space="preserve">Dział   Rozdział </t>
  </si>
  <si>
    <t xml:space="preserve">Nazwa zadania </t>
  </si>
  <si>
    <t xml:space="preserve">Okres realizacji </t>
  </si>
  <si>
    <t>Wartość kosztorysowa</t>
  </si>
  <si>
    <t>%           11:9</t>
  </si>
  <si>
    <t>Termin rozpoczęcia</t>
  </si>
  <si>
    <t xml:space="preserve">Termin zakończenia </t>
  </si>
  <si>
    <t>Ogółem</t>
  </si>
  <si>
    <t>Środki własne</t>
  </si>
  <si>
    <t>Środki zewnętrzne</t>
  </si>
  <si>
    <t>60016</t>
  </si>
  <si>
    <t>Informatyzacja Urzędu Miejskiego</t>
  </si>
  <si>
    <t>Podłączenie budynków do zbiorczego systemu kanalizacyjnego w Gminie Mieroszów – projekt realizowany przez ZGKiM „Mieroszów” sp. z o.o.</t>
  </si>
  <si>
    <t>Razem</t>
  </si>
  <si>
    <t>-</t>
  </si>
  <si>
    <t>Wykonanie instalacji ppoż. w budynku Urzędu Miejskiego w Mieroszowie</t>
  </si>
  <si>
    <t>Wykonanie przebudowy ulicy Wysokiej w Mieroszowie wraz z remontem mostu przy ul. Powstańców</t>
  </si>
  <si>
    <t>Termomodernizacja budynku Publicznej Szkoły Podstawowej w Mieroszowie przy ul. Wolności 19.</t>
  </si>
  <si>
    <t>Dofinansowanie budowy przydomowych oczyszczalni ścieków.</t>
  </si>
  <si>
    <t>Rewitalizacja przestrzeni publicznej na terenie Gminy Mieroszów</t>
  </si>
  <si>
    <t>Budowa oraz przebudowa ogólnodostępnej infrastruktury rekreacyjnej na terenie Gminy Mieroszów</t>
  </si>
  <si>
    <t>Załącznik nr 4          Wykonanie wydatków inwestycyjnych za I połowę 2018 r.</t>
  </si>
  <si>
    <t>Środki poniesione do dnia 31.12.2017r.</t>
  </si>
  <si>
    <t xml:space="preserve">Plan na 2018 rok wg uchwały </t>
  </si>
  <si>
    <t>Plan na 2018 rok po zmianach</t>
  </si>
  <si>
    <t>Wykonanie zadań inwestycyjnych za 2018 rok</t>
  </si>
  <si>
    <t>Przebudowa drogi gminnej ul. Leśnej w Mieroszowie</t>
  </si>
  <si>
    <t xml:space="preserve">Przebudowa dróg wewnętrznych zlokalizowanych na terenie nieruchomości oznaczonych w ewidencji jako działki nr 395/7 i 395/14 obr. Mieroszów 2 przy ul. Sportowej w Mieroszowie </t>
  </si>
  <si>
    <t>Przebudowa drogi nr 116308D (km 0+000 - 1+282) ul. Wysoka w Mieroszowie [intensywne opady deszczu sierpień 2017 r.]</t>
  </si>
  <si>
    <t xml:space="preserve">Przebudowa drogi nr 116279D (km 0+000 - 0+650) ul. Unisławska w Sokołowsku [intensywne opady deszczu lipiec 2014 r.]
</t>
  </si>
  <si>
    <t>Przebudowa drogi nr 116262D (km 0+000 - 0+240) w Golińsku [intensywne opady deszczu sierpień 2017 r.]</t>
  </si>
  <si>
    <t>%                        11: 10</t>
  </si>
  <si>
    <t>Renowacja budynku Mieroszowskiego Centrum Kultury przy ul. Sportowej w Mieroszowie w zakresie elewacji i instalacji gazowej</t>
  </si>
  <si>
    <t>Przebudowa pomieszczeń budynku przy  ul. Wolności 29 w Mieroszowie w ramach działania „Inwestycje w infrastrukturę społeczną”</t>
  </si>
  <si>
    <t>Wspólnymi siłami przeciw klęskom żywiołowym</t>
  </si>
  <si>
    <t xml:space="preserve">Poprawa bezpieczeństwa poprzez wykonanie nowego ogrodzenia Publicznej Szkoły Podstawowej w Mieroszowie </t>
  </si>
  <si>
    <t>Poprawa środowiska naturalnego w Gminie Mieroszów - dotacje celowe dla wspólnot mieszkaniowych oraz osób fizycznych na zmianę systemu ogrzewania w ramach programu "Ograniczenie niskiej emisji na obszarze województwa dolnośląskiego"</t>
  </si>
  <si>
    <t>Wykonanie oświetlenia drogowego na terenie
Gminy Mieroszów</t>
  </si>
  <si>
    <t>Dokumentacja na wykonanie boiska wielofunkcyjnego przy Zespole Szkolno-Przedszkolnym im. Janusza Korczaka w Sokołowsku</t>
  </si>
  <si>
    <t>Budowa ogólnodostępnej infrastruktury rekreacyjnej w Mieroszowie przy ul. Stefana Żeromskiego</t>
  </si>
  <si>
    <t>Rozwój potencjału przyrodniczego i kulturowego na pograniczu polsko-czeskim</t>
  </si>
  <si>
    <t>Ograniczenie niskiej emisji transportowej w Gminie Mieroszów poprzez budowę Park&amp;Ride, Bike&amp;Ride oraz wymianę oświetlenia na energooszczędne.</t>
  </si>
  <si>
    <t>Rewitalizacja przestrzeni publicznej na terenie Gminy Mieroszów - Zagospodarowanie skweru w miejscowości Sokołowsko</t>
  </si>
  <si>
    <t>Przygotowanie dokumentacji pod przyszłe inwestycje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</si>
</sst>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0" fontId="4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0" fontId="4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5" fillId="0" borderId="13" xfId="44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42.421875" style="0" customWidth="1"/>
    <col min="4" max="4" width="11.28125" style="0" customWidth="1"/>
    <col min="5" max="5" width="11.421875" style="0" customWidth="1"/>
    <col min="6" max="6" width="13.28125" style="0" customWidth="1"/>
    <col min="7" max="7" width="12.57421875" style="0" customWidth="1"/>
    <col min="8" max="8" width="12.421875" style="0" customWidth="1"/>
    <col min="9" max="9" width="14.00390625" style="0" customWidth="1"/>
    <col min="10" max="10" width="11.7109375" style="0" customWidth="1"/>
    <col min="11" max="11" width="12.28125" style="0" customWidth="1"/>
    <col min="12" max="12" width="12.57421875" style="0" customWidth="1"/>
    <col min="13" max="13" width="9.57421875" style="0" customWidth="1"/>
    <col min="14" max="14" width="10.140625" style="0" customWidth="1"/>
  </cols>
  <sheetData>
    <row r="2" spans="1:6" s="1" customFormat="1" ht="12.75">
      <c r="A2" s="32" t="s">
        <v>22</v>
      </c>
      <c r="B2" s="32"/>
      <c r="C2" s="32"/>
      <c r="D2" s="32"/>
      <c r="E2" s="32"/>
      <c r="F2" s="32"/>
    </row>
    <row r="4" spans="1:14" ht="31.5" customHeight="1">
      <c r="A4" s="33" t="s">
        <v>0</v>
      </c>
      <c r="B4" s="34" t="s">
        <v>1</v>
      </c>
      <c r="C4" s="31" t="s">
        <v>2</v>
      </c>
      <c r="D4" s="31" t="s">
        <v>3</v>
      </c>
      <c r="E4" s="31"/>
      <c r="F4" s="31" t="s">
        <v>4</v>
      </c>
      <c r="G4" s="31" t="s">
        <v>23</v>
      </c>
      <c r="H4" s="31" t="s">
        <v>24</v>
      </c>
      <c r="I4" s="31" t="s">
        <v>25</v>
      </c>
      <c r="J4" s="31" t="s">
        <v>26</v>
      </c>
      <c r="K4" s="31"/>
      <c r="L4" s="31"/>
      <c r="M4" s="31" t="s">
        <v>5</v>
      </c>
      <c r="N4" s="31" t="s">
        <v>32</v>
      </c>
    </row>
    <row r="5" spans="1:14" ht="54" customHeight="1">
      <c r="A5" s="33"/>
      <c r="B5" s="34"/>
      <c r="C5" s="31"/>
      <c r="D5" s="5" t="s">
        <v>6</v>
      </c>
      <c r="E5" s="5" t="s">
        <v>7</v>
      </c>
      <c r="F5" s="31"/>
      <c r="G5" s="31"/>
      <c r="H5" s="31"/>
      <c r="I5" s="31"/>
      <c r="J5" s="5" t="s">
        <v>8</v>
      </c>
      <c r="K5" s="5" t="s">
        <v>9</v>
      </c>
      <c r="L5" s="5" t="s">
        <v>10</v>
      </c>
      <c r="M5" s="31"/>
      <c r="N5" s="31"/>
    </row>
    <row r="6" spans="1:14" ht="12.75">
      <c r="A6" s="3">
        <v>1</v>
      </c>
      <c r="B6" s="3">
        <v>2</v>
      </c>
      <c r="C6" s="6">
        <v>3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</row>
    <row r="7" spans="1:14" ht="46.5" customHeight="1">
      <c r="A7" s="7">
        <v>1</v>
      </c>
      <c r="B7" s="21" t="s">
        <v>11</v>
      </c>
      <c r="C7" s="5" t="s">
        <v>17</v>
      </c>
      <c r="D7" s="7">
        <v>2017</v>
      </c>
      <c r="E7" s="7">
        <v>2018</v>
      </c>
      <c r="F7" s="8">
        <f>2250000-1823620.15</f>
        <v>426379.8500000001</v>
      </c>
      <c r="G7" s="8">
        <v>76379.85</v>
      </c>
      <c r="H7" s="8">
        <v>350000</v>
      </c>
      <c r="I7" s="26">
        <v>350000</v>
      </c>
      <c r="J7" s="8">
        <f aca="true" t="shared" si="0" ref="J7:J19">SUM(K7:L7)</f>
        <v>349117.52</v>
      </c>
      <c r="K7" s="8">
        <v>349117.52</v>
      </c>
      <c r="L7" s="8">
        <v>0</v>
      </c>
      <c r="M7" s="9">
        <f>J7/H7</f>
        <v>0.9974786285714287</v>
      </c>
      <c r="N7" s="9">
        <f aca="true" t="shared" si="1" ref="N7:N32">J7/I7</f>
        <v>0.9974786285714287</v>
      </c>
    </row>
    <row r="8" spans="1:14" ht="36.75" customHeight="1">
      <c r="A8" s="7">
        <f>A7+1</f>
        <v>2</v>
      </c>
      <c r="B8" s="7">
        <v>60016</v>
      </c>
      <c r="C8" s="5" t="s">
        <v>27</v>
      </c>
      <c r="D8" s="7">
        <v>2018</v>
      </c>
      <c r="E8" s="7">
        <v>2018</v>
      </c>
      <c r="F8" s="8">
        <v>600000</v>
      </c>
      <c r="G8" s="8">
        <v>0</v>
      </c>
      <c r="H8" s="8">
        <v>30000</v>
      </c>
      <c r="I8" s="26">
        <v>30000</v>
      </c>
      <c r="J8" s="8">
        <f t="shared" si="0"/>
        <v>0</v>
      </c>
      <c r="K8" s="27">
        <v>0</v>
      </c>
      <c r="L8" s="8">
        <v>0</v>
      </c>
      <c r="M8" s="9">
        <f aca="true" t="shared" si="2" ref="M8:M18">J8/H8</f>
        <v>0</v>
      </c>
      <c r="N8" s="9">
        <f t="shared" si="1"/>
        <v>0</v>
      </c>
    </row>
    <row r="9" spans="1:14" ht="66.75" customHeight="1">
      <c r="A9" s="7">
        <f aca="true" t="shared" si="3" ref="A9:A23">A8+1</f>
        <v>3</v>
      </c>
      <c r="B9" s="7">
        <v>60016</v>
      </c>
      <c r="C9" s="5" t="s">
        <v>28</v>
      </c>
      <c r="D9" s="7">
        <v>2018</v>
      </c>
      <c r="E9" s="10">
        <v>2018</v>
      </c>
      <c r="F9" s="8">
        <v>5535</v>
      </c>
      <c r="G9" s="11">
        <v>0</v>
      </c>
      <c r="H9" s="8">
        <v>5535</v>
      </c>
      <c r="I9" s="26">
        <v>5535</v>
      </c>
      <c r="J9" s="12">
        <f t="shared" si="0"/>
        <v>3444</v>
      </c>
      <c r="K9" s="28">
        <v>3444</v>
      </c>
      <c r="L9" s="11">
        <v>0</v>
      </c>
      <c r="M9" s="9">
        <f t="shared" si="2"/>
        <v>0.6222222222222222</v>
      </c>
      <c r="N9" s="9">
        <f t="shared" si="1"/>
        <v>0.6222222222222222</v>
      </c>
    </row>
    <row r="10" spans="1:14" ht="38.25">
      <c r="A10" s="7">
        <f t="shared" si="3"/>
        <v>4</v>
      </c>
      <c r="B10" s="7">
        <v>60078</v>
      </c>
      <c r="C10" s="5" t="s">
        <v>29</v>
      </c>
      <c r="D10" s="7">
        <v>2018</v>
      </c>
      <c r="E10" s="10">
        <v>2018</v>
      </c>
      <c r="F10" s="8">
        <v>2142840</v>
      </c>
      <c r="G10" s="11">
        <v>0</v>
      </c>
      <c r="H10" s="8">
        <v>0</v>
      </c>
      <c r="I10" s="26">
        <v>2142840</v>
      </c>
      <c r="J10" s="8">
        <f t="shared" si="0"/>
        <v>0</v>
      </c>
      <c r="K10" s="28">
        <v>0</v>
      </c>
      <c r="L10" s="11">
        <v>0</v>
      </c>
      <c r="M10" s="9" t="s">
        <v>15</v>
      </c>
      <c r="N10" s="9">
        <f t="shared" si="1"/>
        <v>0</v>
      </c>
    </row>
    <row r="11" spans="1:14" ht="45" customHeight="1">
      <c r="A11" s="7">
        <f t="shared" si="3"/>
        <v>5</v>
      </c>
      <c r="B11" s="7">
        <v>60078</v>
      </c>
      <c r="C11" s="5" t="s">
        <v>30</v>
      </c>
      <c r="D11" s="7">
        <v>2018</v>
      </c>
      <c r="E11" s="10">
        <v>2018</v>
      </c>
      <c r="F11" s="8">
        <v>589120</v>
      </c>
      <c r="G11" s="11">
        <v>0</v>
      </c>
      <c r="H11" s="8">
        <v>0</v>
      </c>
      <c r="I11" s="26">
        <v>589120</v>
      </c>
      <c r="J11" s="8">
        <f t="shared" si="0"/>
        <v>0</v>
      </c>
      <c r="K11" s="28">
        <v>0</v>
      </c>
      <c r="L11" s="11">
        <v>0</v>
      </c>
      <c r="M11" s="9" t="s">
        <v>15</v>
      </c>
      <c r="N11" s="9">
        <f t="shared" si="1"/>
        <v>0</v>
      </c>
    </row>
    <row r="12" spans="1:14" ht="39.75" customHeight="1">
      <c r="A12" s="7">
        <f t="shared" si="3"/>
        <v>6</v>
      </c>
      <c r="B12" s="7">
        <v>60078</v>
      </c>
      <c r="C12" s="5" t="s">
        <v>31</v>
      </c>
      <c r="D12" s="7">
        <v>2018</v>
      </c>
      <c r="E12" s="10">
        <v>2018</v>
      </c>
      <c r="F12" s="8">
        <v>210340</v>
      </c>
      <c r="G12" s="11">
        <v>0</v>
      </c>
      <c r="H12" s="8">
        <v>0</v>
      </c>
      <c r="I12" s="26">
        <v>210340</v>
      </c>
      <c r="J12" s="8">
        <f t="shared" si="0"/>
        <v>0</v>
      </c>
      <c r="K12" s="28">
        <v>0</v>
      </c>
      <c r="L12" s="11">
        <v>0</v>
      </c>
      <c r="M12" s="9" t="s">
        <v>15</v>
      </c>
      <c r="N12" s="9">
        <f t="shared" si="1"/>
        <v>0</v>
      </c>
    </row>
    <row r="13" spans="1:14" ht="40.5" customHeight="1">
      <c r="A13" s="7">
        <v>7</v>
      </c>
      <c r="B13" s="14">
        <v>700005</v>
      </c>
      <c r="C13" s="13" t="s">
        <v>18</v>
      </c>
      <c r="D13" s="14">
        <v>2017</v>
      </c>
      <c r="E13" s="14">
        <v>2018</v>
      </c>
      <c r="F13" s="15">
        <v>2112527.15</v>
      </c>
      <c r="G13" s="15">
        <v>1212527.15</v>
      </c>
      <c r="H13" s="15">
        <v>900000</v>
      </c>
      <c r="I13" s="15">
        <f>765000+135000</f>
        <v>900000</v>
      </c>
      <c r="J13" s="8">
        <f t="shared" si="0"/>
        <v>285538.43</v>
      </c>
      <c r="K13" s="29">
        <v>42830.76</v>
      </c>
      <c r="L13" s="30">
        <v>242707.67</v>
      </c>
      <c r="M13" s="9">
        <f t="shared" si="2"/>
        <v>0.3172649222222222</v>
      </c>
      <c r="N13" s="16">
        <f t="shared" si="1"/>
        <v>0.3172649222222222</v>
      </c>
    </row>
    <row r="14" spans="1:14" ht="48.75" customHeight="1">
      <c r="A14" s="7">
        <v>8</v>
      </c>
      <c r="B14" s="7">
        <v>70005</v>
      </c>
      <c r="C14" s="5" t="s">
        <v>33</v>
      </c>
      <c r="D14" s="7">
        <v>2018</v>
      </c>
      <c r="E14" s="7">
        <v>2018</v>
      </c>
      <c r="F14" s="8">
        <v>90000</v>
      </c>
      <c r="G14" s="8">
        <v>0</v>
      </c>
      <c r="H14" s="8">
        <v>90000</v>
      </c>
      <c r="I14" s="26">
        <v>90000</v>
      </c>
      <c r="J14" s="8">
        <f t="shared" si="0"/>
        <v>0</v>
      </c>
      <c r="K14" s="8">
        <v>0</v>
      </c>
      <c r="L14" s="8">
        <v>0</v>
      </c>
      <c r="M14" s="9">
        <f t="shared" si="2"/>
        <v>0</v>
      </c>
      <c r="N14" s="9">
        <f t="shared" si="1"/>
        <v>0</v>
      </c>
    </row>
    <row r="15" spans="1:14" ht="48.75" customHeight="1">
      <c r="A15" s="7">
        <f t="shared" si="3"/>
        <v>9</v>
      </c>
      <c r="B15" s="7">
        <v>70005</v>
      </c>
      <c r="C15" s="5" t="s">
        <v>34</v>
      </c>
      <c r="D15" s="7">
        <v>2018</v>
      </c>
      <c r="E15" s="7">
        <v>2018</v>
      </c>
      <c r="F15" s="8">
        <v>29520</v>
      </c>
      <c r="G15" s="8">
        <v>0</v>
      </c>
      <c r="H15" s="8">
        <v>17220</v>
      </c>
      <c r="I15" s="26">
        <f>25092+4428</f>
        <v>29520</v>
      </c>
      <c r="J15" s="8">
        <f t="shared" si="0"/>
        <v>29520</v>
      </c>
      <c r="K15" s="8">
        <v>4428</v>
      </c>
      <c r="L15" s="8">
        <v>25092</v>
      </c>
      <c r="M15" s="9">
        <f t="shared" si="2"/>
        <v>1.7142857142857142</v>
      </c>
      <c r="N15" s="9">
        <f t="shared" si="1"/>
        <v>1</v>
      </c>
    </row>
    <row r="16" spans="1:14" ht="33.75" customHeight="1">
      <c r="A16" s="7">
        <f t="shared" si="3"/>
        <v>10</v>
      </c>
      <c r="B16" s="7">
        <v>75023</v>
      </c>
      <c r="C16" s="5" t="s">
        <v>16</v>
      </c>
      <c r="D16" s="7">
        <v>2018</v>
      </c>
      <c r="E16" s="7">
        <v>2018</v>
      </c>
      <c r="F16" s="8">
        <v>67085</v>
      </c>
      <c r="G16" s="8">
        <v>8733</v>
      </c>
      <c r="H16" s="8">
        <v>58352</v>
      </c>
      <c r="I16" s="26">
        <v>58352</v>
      </c>
      <c r="J16" s="8">
        <f>SUM(K16:L16)</f>
        <v>0</v>
      </c>
      <c r="K16" s="8">
        <v>0</v>
      </c>
      <c r="L16" s="8">
        <v>0</v>
      </c>
      <c r="M16" s="9">
        <f t="shared" si="2"/>
        <v>0</v>
      </c>
      <c r="N16" s="9">
        <f t="shared" si="1"/>
        <v>0</v>
      </c>
    </row>
    <row r="17" spans="1:14" ht="20.25" customHeight="1">
      <c r="A17" s="7">
        <f t="shared" si="3"/>
        <v>11</v>
      </c>
      <c r="B17" s="7">
        <v>75023</v>
      </c>
      <c r="C17" s="5" t="s">
        <v>12</v>
      </c>
      <c r="D17" s="7">
        <v>2018</v>
      </c>
      <c r="E17" s="7">
        <v>2018</v>
      </c>
      <c r="F17" s="8">
        <v>15000</v>
      </c>
      <c r="G17" s="8">
        <v>0</v>
      </c>
      <c r="H17" s="8">
        <v>40000</v>
      </c>
      <c r="I17" s="26">
        <v>15000</v>
      </c>
      <c r="J17" s="8">
        <f t="shared" si="0"/>
        <v>1866.88</v>
      </c>
      <c r="K17" s="8">
        <v>1866.88</v>
      </c>
      <c r="L17" s="8">
        <v>0</v>
      </c>
      <c r="M17" s="9">
        <f t="shared" si="2"/>
        <v>0.046672000000000005</v>
      </c>
      <c r="N17" s="9">
        <f t="shared" si="1"/>
        <v>0.12445866666666668</v>
      </c>
    </row>
    <row r="18" spans="1:14" ht="20.25" customHeight="1">
      <c r="A18" s="7">
        <f t="shared" si="3"/>
        <v>12</v>
      </c>
      <c r="B18" s="7">
        <v>75495</v>
      </c>
      <c r="C18" s="5" t="s">
        <v>35</v>
      </c>
      <c r="D18" s="7">
        <v>2018</v>
      </c>
      <c r="E18" s="7">
        <v>2018</v>
      </c>
      <c r="F18" s="11">
        <v>37000</v>
      </c>
      <c r="G18" s="8">
        <v>0</v>
      </c>
      <c r="H18" s="11">
        <v>37000</v>
      </c>
      <c r="I18" s="26">
        <v>37000</v>
      </c>
      <c r="J18" s="8">
        <f t="shared" si="0"/>
        <v>0</v>
      </c>
      <c r="K18" s="8">
        <v>0</v>
      </c>
      <c r="L18" s="8">
        <v>0</v>
      </c>
      <c r="M18" s="9">
        <f t="shared" si="2"/>
        <v>0</v>
      </c>
      <c r="N18" s="9">
        <f t="shared" si="1"/>
        <v>0</v>
      </c>
    </row>
    <row r="19" spans="1:14" ht="42.75" customHeight="1">
      <c r="A19" s="7">
        <f t="shared" si="3"/>
        <v>13</v>
      </c>
      <c r="B19" s="7">
        <v>80101</v>
      </c>
      <c r="C19" s="5" t="s">
        <v>36</v>
      </c>
      <c r="D19" s="7">
        <v>2018</v>
      </c>
      <c r="E19" s="7">
        <v>2018</v>
      </c>
      <c r="F19" s="11">
        <v>30800</v>
      </c>
      <c r="G19" s="8">
        <v>0</v>
      </c>
      <c r="H19" s="11">
        <v>0</v>
      </c>
      <c r="I19" s="26">
        <v>30800</v>
      </c>
      <c r="J19" s="8">
        <f t="shared" si="0"/>
        <v>0</v>
      </c>
      <c r="K19" s="8">
        <v>0</v>
      </c>
      <c r="L19" s="8">
        <v>0</v>
      </c>
      <c r="M19" s="9" t="s">
        <v>15</v>
      </c>
      <c r="N19" s="9">
        <f t="shared" si="1"/>
        <v>0</v>
      </c>
    </row>
    <row r="20" spans="1:14" ht="48.75" customHeight="1">
      <c r="A20" s="7">
        <f t="shared" si="3"/>
        <v>14</v>
      </c>
      <c r="B20" s="18">
        <v>90001</v>
      </c>
      <c r="C20" s="17" t="s">
        <v>13</v>
      </c>
      <c r="D20" s="18">
        <v>2015</v>
      </c>
      <c r="E20" s="18">
        <v>2019</v>
      </c>
      <c r="F20" s="11">
        <v>234436</v>
      </c>
      <c r="G20" s="8">
        <v>198975</v>
      </c>
      <c r="H20" s="24">
        <v>20264</v>
      </c>
      <c r="I20" s="26">
        <v>20264</v>
      </c>
      <c r="J20" s="8">
        <f aca="true" t="shared" si="4" ref="J20:J31">SUM(K20:L20)</f>
        <v>10131.1</v>
      </c>
      <c r="K20" s="8">
        <v>10131.1</v>
      </c>
      <c r="L20" s="8">
        <v>0</v>
      </c>
      <c r="M20" s="9">
        <f aca="true" t="shared" si="5" ref="M20:M32">J20/H20</f>
        <v>0.49995558626135017</v>
      </c>
      <c r="N20" s="9">
        <f aca="true" t="shared" si="6" ref="N20:N31">J20/I20</f>
        <v>0.49995558626135017</v>
      </c>
    </row>
    <row r="21" spans="1:14" ht="27.75" customHeight="1">
      <c r="A21" s="7">
        <f t="shared" si="3"/>
        <v>15</v>
      </c>
      <c r="B21" s="7">
        <v>90001</v>
      </c>
      <c r="C21" s="5" t="s">
        <v>19</v>
      </c>
      <c r="D21" s="7">
        <v>2018</v>
      </c>
      <c r="E21" s="7">
        <v>2018</v>
      </c>
      <c r="F21" s="8">
        <v>30000</v>
      </c>
      <c r="G21" s="8">
        <v>0</v>
      </c>
      <c r="H21" s="8">
        <v>18000</v>
      </c>
      <c r="I21" s="26">
        <v>30000</v>
      </c>
      <c r="J21" s="8">
        <f t="shared" si="4"/>
        <v>2245</v>
      </c>
      <c r="K21" s="8">
        <v>2245</v>
      </c>
      <c r="L21" s="8">
        <v>0</v>
      </c>
      <c r="M21" s="9">
        <f t="shared" si="5"/>
        <v>0.12472222222222222</v>
      </c>
      <c r="N21" s="9">
        <f t="shared" si="6"/>
        <v>0.07483333333333334</v>
      </c>
    </row>
    <row r="22" spans="1:14" ht="72" customHeight="1">
      <c r="A22" s="7">
        <f t="shared" si="3"/>
        <v>16</v>
      </c>
      <c r="B22" s="7">
        <v>90005</v>
      </c>
      <c r="C22" s="5" t="s">
        <v>37</v>
      </c>
      <c r="D22" s="7">
        <v>2018</v>
      </c>
      <c r="E22" s="7">
        <v>2018</v>
      </c>
      <c r="F22" s="8">
        <v>300000</v>
      </c>
      <c r="G22" s="8">
        <v>0</v>
      </c>
      <c r="H22" s="8">
        <v>300000</v>
      </c>
      <c r="I22" s="26">
        <v>300000</v>
      </c>
      <c r="J22" s="8">
        <f t="shared" si="4"/>
        <v>0</v>
      </c>
      <c r="K22" s="8">
        <v>0</v>
      </c>
      <c r="L22" s="8">
        <v>0</v>
      </c>
      <c r="M22" s="9">
        <f t="shared" si="5"/>
        <v>0</v>
      </c>
      <c r="N22" s="9">
        <f t="shared" si="6"/>
        <v>0</v>
      </c>
    </row>
    <row r="23" spans="1:14" ht="33.75" customHeight="1">
      <c r="A23" s="7">
        <f t="shared" si="3"/>
        <v>17</v>
      </c>
      <c r="B23" s="7">
        <v>90015</v>
      </c>
      <c r="C23" s="5" t="s">
        <v>38</v>
      </c>
      <c r="D23" s="7">
        <v>2018</v>
      </c>
      <c r="E23" s="7">
        <v>2018</v>
      </c>
      <c r="F23" s="11">
        <v>30000</v>
      </c>
      <c r="G23" s="8">
        <v>0</v>
      </c>
      <c r="H23" s="11">
        <v>60000</v>
      </c>
      <c r="I23" s="26">
        <v>30000</v>
      </c>
      <c r="J23" s="8">
        <f t="shared" si="4"/>
        <v>0</v>
      </c>
      <c r="K23" s="8">
        <v>0</v>
      </c>
      <c r="L23" s="8">
        <v>0</v>
      </c>
      <c r="M23" s="9">
        <f t="shared" si="5"/>
        <v>0</v>
      </c>
      <c r="N23" s="9">
        <f t="shared" si="6"/>
        <v>0</v>
      </c>
    </row>
    <row r="24" spans="1:14" ht="45" customHeight="1">
      <c r="A24" s="7">
        <v>18</v>
      </c>
      <c r="B24" s="7">
        <v>90095</v>
      </c>
      <c r="C24" s="5" t="s">
        <v>39</v>
      </c>
      <c r="D24" s="7">
        <v>2018</v>
      </c>
      <c r="E24" s="7">
        <v>2018</v>
      </c>
      <c r="F24" s="11">
        <v>15000</v>
      </c>
      <c r="G24" s="8">
        <v>0</v>
      </c>
      <c r="H24" s="11">
        <v>60000</v>
      </c>
      <c r="I24" s="26">
        <v>15000</v>
      </c>
      <c r="J24" s="8">
        <f t="shared" si="4"/>
        <v>0</v>
      </c>
      <c r="K24" s="8">
        <v>0</v>
      </c>
      <c r="L24" s="8">
        <v>0</v>
      </c>
      <c r="M24" s="9">
        <f t="shared" si="5"/>
        <v>0</v>
      </c>
      <c r="N24" s="9">
        <f t="shared" si="6"/>
        <v>0</v>
      </c>
    </row>
    <row r="25" spans="1:14" ht="33" customHeight="1">
      <c r="A25" s="7">
        <v>19</v>
      </c>
      <c r="B25" s="18">
        <v>90095</v>
      </c>
      <c r="C25" s="17" t="s">
        <v>20</v>
      </c>
      <c r="D25" s="18">
        <v>2017</v>
      </c>
      <c r="E25" s="18">
        <v>2022</v>
      </c>
      <c r="F25" s="11">
        <v>900000</v>
      </c>
      <c r="G25" s="8">
        <v>100000</v>
      </c>
      <c r="H25" s="11">
        <v>500000</v>
      </c>
      <c r="I25" s="26">
        <f>104034.5+3136.5</f>
        <v>107171</v>
      </c>
      <c r="J25" s="8">
        <f t="shared" si="4"/>
        <v>3712.79</v>
      </c>
      <c r="K25" s="8">
        <f>22.79+553.5</f>
        <v>576.29</v>
      </c>
      <c r="L25" s="8">
        <v>3136.5</v>
      </c>
      <c r="M25" s="9">
        <f t="shared" si="5"/>
        <v>0.00742558</v>
      </c>
      <c r="N25" s="9">
        <f>J25/I25</f>
        <v>0.03464360694590887</v>
      </c>
    </row>
    <row r="26" spans="1:14" ht="39" customHeight="1">
      <c r="A26" s="7">
        <v>20</v>
      </c>
      <c r="B26" s="18">
        <v>90095</v>
      </c>
      <c r="C26" s="17" t="s">
        <v>21</v>
      </c>
      <c r="D26" s="18">
        <v>2017</v>
      </c>
      <c r="E26" s="18">
        <v>2018</v>
      </c>
      <c r="F26" s="11">
        <v>290590</v>
      </c>
      <c r="G26" s="8">
        <v>40590</v>
      </c>
      <c r="H26" s="11">
        <v>250000</v>
      </c>
      <c r="I26" s="26">
        <f>154708+95292</f>
        <v>250000</v>
      </c>
      <c r="J26" s="8">
        <f t="shared" si="4"/>
        <v>302.58</v>
      </c>
      <c r="K26" s="8">
        <v>302.58</v>
      </c>
      <c r="L26" s="8">
        <v>0</v>
      </c>
      <c r="M26" s="9">
        <f t="shared" si="5"/>
        <v>0.00121032</v>
      </c>
      <c r="N26" s="9">
        <f>J26/I26</f>
        <v>0.00121032</v>
      </c>
    </row>
    <row r="27" spans="1:14" ht="34.5" customHeight="1">
      <c r="A27" s="7">
        <v>21</v>
      </c>
      <c r="B27" s="18">
        <v>90095</v>
      </c>
      <c r="C27" s="17" t="s">
        <v>40</v>
      </c>
      <c r="D27" s="18">
        <v>2017</v>
      </c>
      <c r="E27" s="18">
        <v>2018</v>
      </c>
      <c r="F27" s="11">
        <v>111881.8</v>
      </c>
      <c r="G27" s="8">
        <v>11881.8</v>
      </c>
      <c r="H27" s="11">
        <v>100000</v>
      </c>
      <c r="I27" s="26">
        <v>100000</v>
      </c>
      <c r="J27" s="8">
        <f t="shared" si="4"/>
        <v>0</v>
      </c>
      <c r="K27" s="8">
        <v>0</v>
      </c>
      <c r="L27" s="8">
        <v>0</v>
      </c>
      <c r="M27" s="9">
        <f t="shared" si="5"/>
        <v>0</v>
      </c>
      <c r="N27" s="9">
        <f>J27/I27</f>
        <v>0</v>
      </c>
    </row>
    <row r="28" spans="1:14" ht="27.75" customHeight="1">
      <c r="A28" s="7">
        <v>22</v>
      </c>
      <c r="B28" s="7">
        <v>90095</v>
      </c>
      <c r="C28" s="5" t="s">
        <v>41</v>
      </c>
      <c r="D28" s="7">
        <v>2018</v>
      </c>
      <c r="E28" s="7">
        <v>2018</v>
      </c>
      <c r="F28" s="8">
        <v>13530</v>
      </c>
      <c r="G28" s="8">
        <v>0</v>
      </c>
      <c r="H28" s="8">
        <v>13530</v>
      </c>
      <c r="I28" s="26">
        <v>13530</v>
      </c>
      <c r="J28" s="8">
        <f t="shared" si="4"/>
        <v>13530</v>
      </c>
      <c r="K28" s="8">
        <v>13530</v>
      </c>
      <c r="L28" s="8">
        <v>0</v>
      </c>
      <c r="M28" s="9">
        <f t="shared" si="5"/>
        <v>1</v>
      </c>
      <c r="N28" s="9">
        <f t="shared" si="6"/>
        <v>1</v>
      </c>
    </row>
    <row r="29" spans="1:14" ht="46.5" customHeight="1">
      <c r="A29" s="7">
        <v>23</v>
      </c>
      <c r="B29" s="7">
        <v>90095</v>
      </c>
      <c r="C29" s="5" t="s">
        <v>42</v>
      </c>
      <c r="D29" s="7">
        <v>2016</v>
      </c>
      <c r="E29" s="7">
        <v>2018</v>
      </c>
      <c r="F29" s="8">
        <v>1786909.44</v>
      </c>
      <c r="G29" s="8">
        <v>63000</v>
      </c>
      <c r="H29" s="8">
        <v>0</v>
      </c>
      <c r="I29" s="26">
        <f>1444413.02+279496.42</f>
        <v>1723909.44</v>
      </c>
      <c r="J29" s="8">
        <f t="shared" si="4"/>
        <v>31.65</v>
      </c>
      <c r="K29" s="8">
        <v>31.65</v>
      </c>
      <c r="L29" s="8">
        <v>0</v>
      </c>
      <c r="M29" s="9" t="s">
        <v>15</v>
      </c>
      <c r="N29" s="9">
        <f t="shared" si="6"/>
        <v>1.8359433080197065E-05</v>
      </c>
    </row>
    <row r="30" spans="1:14" ht="47.25" customHeight="1">
      <c r="A30" s="7">
        <v>24</v>
      </c>
      <c r="B30" s="7">
        <v>90095</v>
      </c>
      <c r="C30" s="5" t="s">
        <v>43</v>
      </c>
      <c r="D30" s="7">
        <v>2018</v>
      </c>
      <c r="E30" s="7">
        <v>2018</v>
      </c>
      <c r="F30" s="8">
        <v>70000</v>
      </c>
      <c r="G30" s="8">
        <v>0</v>
      </c>
      <c r="H30" s="8">
        <v>0</v>
      </c>
      <c r="I30" s="26">
        <v>70000</v>
      </c>
      <c r="J30" s="8">
        <f t="shared" si="4"/>
        <v>0</v>
      </c>
      <c r="K30" s="8">
        <v>0</v>
      </c>
      <c r="L30" s="8">
        <v>0</v>
      </c>
      <c r="M30" s="9" t="s">
        <v>15</v>
      </c>
      <c r="N30" s="9">
        <f t="shared" si="6"/>
        <v>0</v>
      </c>
    </row>
    <row r="31" spans="1:14" ht="31.5" customHeight="1">
      <c r="A31" s="7">
        <v>25</v>
      </c>
      <c r="B31" s="7">
        <v>90095</v>
      </c>
      <c r="C31" s="5" t="s">
        <v>44</v>
      </c>
      <c r="D31" s="7">
        <v>2018</v>
      </c>
      <c r="E31" s="7">
        <v>2018</v>
      </c>
      <c r="F31" s="8">
        <v>66155</v>
      </c>
      <c r="G31" s="25">
        <v>0</v>
      </c>
      <c r="H31" s="8">
        <v>80000</v>
      </c>
      <c r="I31" s="26">
        <v>66155</v>
      </c>
      <c r="J31" s="8">
        <f t="shared" si="4"/>
        <v>0</v>
      </c>
      <c r="K31" s="8">
        <v>0</v>
      </c>
      <c r="L31" s="8">
        <v>0</v>
      </c>
      <c r="M31" s="9">
        <f t="shared" si="5"/>
        <v>0</v>
      </c>
      <c r="N31" s="9">
        <f t="shared" si="6"/>
        <v>0</v>
      </c>
    </row>
    <row r="32" spans="1:14" ht="23.25" customHeight="1">
      <c r="A32" s="2"/>
      <c r="B32" s="2"/>
      <c r="C32" s="4" t="s">
        <v>14</v>
      </c>
      <c r="D32" s="19"/>
      <c r="E32" s="19"/>
      <c r="F32" s="20"/>
      <c r="G32" s="20"/>
      <c r="H32" s="20">
        <f>SUM(H7:H31)</f>
        <v>2929901</v>
      </c>
      <c r="I32" s="20">
        <f>SUM(I7:I31)</f>
        <v>7214536.4399999995</v>
      </c>
      <c r="J32" s="20">
        <f>SUM(J7:J29)</f>
        <v>699439.95</v>
      </c>
      <c r="K32" s="20">
        <f>SUM(K7:K29)</f>
        <v>428503.78</v>
      </c>
      <c r="L32" s="20">
        <f>SUM(L7:L29)</f>
        <v>270936.17000000004</v>
      </c>
      <c r="M32" s="23">
        <f t="shared" si="5"/>
        <v>0.23872477261177083</v>
      </c>
      <c r="N32" s="23">
        <f t="shared" si="1"/>
        <v>0.09694870291624724</v>
      </c>
    </row>
    <row r="33" spans="10:12" ht="12.75">
      <c r="J33" s="22"/>
      <c r="L33" s="22"/>
    </row>
  </sheetData>
  <sheetProtection selectLockedCells="1" selectUnlockedCells="1"/>
  <mergeCells count="12">
    <mergeCell ref="A2:F2"/>
    <mergeCell ref="A4:A5"/>
    <mergeCell ref="B4:B5"/>
    <mergeCell ref="C4:C5"/>
    <mergeCell ref="D4:E4"/>
    <mergeCell ref="F4:F5"/>
    <mergeCell ref="G4:G5"/>
    <mergeCell ref="H4:H5"/>
    <mergeCell ref="I4:I5"/>
    <mergeCell ref="J4:L4"/>
    <mergeCell ref="M4:M5"/>
    <mergeCell ref="N4:N5"/>
  </mergeCells>
  <printOptions/>
  <pageMargins left="0.11811023622047245" right="0.15748031496062992" top="0.1968503937007874" bottom="0.4330708661417323" header="0.31496062992125984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Stolicki</dc:creator>
  <cp:keywords/>
  <dc:description/>
  <cp:lastModifiedBy>Magdalena Ostaszewska</cp:lastModifiedBy>
  <cp:lastPrinted>2018-08-07T09:29:35Z</cp:lastPrinted>
  <dcterms:created xsi:type="dcterms:W3CDTF">2017-03-16T14:26:37Z</dcterms:created>
  <dcterms:modified xsi:type="dcterms:W3CDTF">2018-08-09T07:15:50Z</dcterms:modified>
  <cp:category/>
  <cp:version/>
  <cp:contentType/>
  <cp:contentStatus/>
</cp:coreProperties>
</file>