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5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<sst xmlns="http://schemas.openxmlformats.org/spreadsheetml/2006/main" count="48" uniqueCount="45">
  <si>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Załącznik Nr10</t>
  </si>
  <si>
    <t>/w zł i w gr/</t>
  </si>
  <si>
    <t>Dz.</t>
  </si>
  <si>
    <t>Roz.</t>
  </si>
  <si>
    <t>Nazwa</t>
  </si>
  <si>
    <t>DOCHODY</t>
  </si>
  <si>
    <t>WYDATKI</t>
  </si>
  <si>
    <t>z tego</t>
  </si>
  <si>
    <t>% 6:4</t>
  </si>
  <si>
    <t>% 6:5</t>
  </si>
  <si>
    <t>§ 2030 - Dotacje celowe otrzymane z budżetu państwa na realizację własnych zadań bieżących gmin (związków gmin)</t>
  </si>
  <si>
    <t>§ 6330 - Dotacje celowe otrzymane z budżetu państwa na realizację inwestycji i zakupów inwestycyjnych własnych gmin (związków gmin)</t>
  </si>
  <si>
    <t>wydatki bieżące, z tego</t>
  </si>
  <si>
    <t>wydatki majątkowe</t>
  </si>
  <si>
    <t>% 13:11</t>
  </si>
  <si>
    <t>% 13:12</t>
  </si>
  <si>
    <t>wynagrodzenie i składki od nich naliczane</t>
  </si>
  <si>
    <t>dotacje na zadania bieżące</t>
  </si>
  <si>
    <t>świadczenia na rzecz osób fizycznych</t>
  </si>
  <si>
    <t>pozostałe wydatki bieżące</t>
  </si>
  <si>
    <t>OŚWIATA I WYCHOWANIE</t>
  </si>
  <si>
    <t>Oddziały przedszkolne w szkołach podstawowych</t>
  </si>
  <si>
    <t>Przedszkola</t>
  </si>
  <si>
    <t>POMOC SPOŁECZNA</t>
  </si>
  <si>
    <t>Wspieranie rodziny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</si>
  <si>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</si>
  <si>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</si>
  <si>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Zasiłki stałe</t>
  </si>
  <si>
    <t>Ośrodki pomocy społecznej</t>
  </si>
  <si>
    <t>EDUKACYJNA OPIEKA WYCHOWAWCZA</t>
  </si>
  <si>
    <t>Pomoc materialna dla uczniów</t>
  </si>
  <si>
    <t>OGÓŁEM</t>
  </si>
  <si>
    <t>Gimnazja</t>
  </si>
  <si>
    <t>Pomoc w zakresie dożywiania</t>
  </si>
  <si>
    <t>TRANSPORT I ŁĄCZNOŚĆ</t>
  </si>
  <si>
    <t>Drogi publiczne gminne</t>
  </si>
  <si>
    <t>WYKONANIE DOCHODÓW I WYDATKÓW ZWIĄZANYCH Z REALIZACJĄ DOTACJI OTRZYMANYCH Z BUDŻETU PAŃSTWA NA REALIZACJĘ ZADAŃ WŁASNYCH GMINY NA 30.06.2018 ROK</t>
  </si>
  <si>
    <t>Plan na 2018 rok według uchwały budżetowej</t>
  </si>
  <si>
    <t>Plan na 2018 rok po zmianach</t>
  </si>
  <si>
    <t>Wykonanie na 30.06.2018 rok</t>
  </si>
  <si>
    <t>Plan na 2018rok według uchwały budżetowej</t>
  </si>
  <si>
    <t>Szkoły podstawowe</t>
  </si>
  <si>
    <t>Usuwanie skutków klęsk żywiołowych</t>
  </si>
  <si>
    <t>OGRODY BOTANICZNE I ZOOLOGICZNE ORAZ NATURALNE OBSZARY I OBIEKTY CHRONIONEJ PRZYRODY</t>
  </si>
  <si>
    <t>Rezerwaty i pomniki przyrody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</si>
</sst>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2"/>
    </font>
    <font>
      <sz val="10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5"/>
      <name val="Arial CE"/>
      <family val="2"/>
    </font>
    <font>
      <b/>
      <sz val="7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color indexed="10"/>
      <name val="Arial CE"/>
      <family val="0"/>
    </font>
    <font>
      <sz val="7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7"/>
      <color rgb="FFFF0000"/>
      <name val="Arial CE"/>
      <family val="0"/>
    </font>
    <font>
      <sz val="7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44">
      <alignment/>
      <protection/>
    </xf>
    <xf numFmtId="0" fontId="2" fillId="0" borderId="10" xfId="44" applyFont="1" applyBorder="1" applyAlignment="1">
      <alignment horizontal="center"/>
      <protection/>
    </xf>
    <xf numFmtId="0" fontId="4" fillId="0" borderId="10" xfId="44" applyFont="1" applyBorder="1" applyAlignment="1">
      <alignment vertical="top" wrapText="1"/>
      <protection/>
    </xf>
    <xf numFmtId="0" fontId="5" fillId="0" borderId="10" xfId="44" applyFont="1" applyBorder="1">
      <alignment/>
      <protection/>
    </xf>
    <xf numFmtId="4" fontId="5" fillId="0" borderId="10" xfId="44" applyNumberFormat="1" applyFont="1" applyBorder="1">
      <alignment/>
      <protection/>
    </xf>
    <xf numFmtId="0" fontId="6" fillId="0" borderId="0" xfId="44" applyFont="1">
      <alignment/>
      <protection/>
    </xf>
    <xf numFmtId="0" fontId="2" fillId="0" borderId="10" xfId="44" applyFont="1" applyBorder="1">
      <alignment/>
      <protection/>
    </xf>
    <xf numFmtId="0" fontId="2" fillId="0" borderId="10" xfId="44" applyFont="1" applyBorder="1" applyAlignment="1">
      <alignment wrapText="1"/>
      <protection/>
    </xf>
    <xf numFmtId="0" fontId="2" fillId="0" borderId="0" xfId="44" applyFont="1">
      <alignment/>
      <protection/>
    </xf>
    <xf numFmtId="0" fontId="2" fillId="0" borderId="0" xfId="44" applyFont="1" applyAlignment="1">
      <alignment wrapText="1"/>
      <protection/>
    </xf>
    <xf numFmtId="0" fontId="2" fillId="0" borderId="10" xfId="44" applyFont="1" applyBorder="1" applyAlignment="1">
      <alignment vertical="top"/>
      <protection/>
    </xf>
    <xf numFmtId="0" fontId="7" fillId="0" borderId="10" xfId="44" applyFont="1" applyBorder="1" applyAlignment="1">
      <alignment wrapText="1"/>
      <protection/>
    </xf>
    <xf numFmtId="0" fontId="2" fillId="0" borderId="10" xfId="44" applyFont="1" applyBorder="1" applyAlignment="1">
      <alignment vertical="top" wrapText="1"/>
      <protection/>
    </xf>
    <xf numFmtId="0" fontId="1" fillId="0" borderId="0" xfId="44" applyFont="1">
      <alignment/>
      <protection/>
    </xf>
    <xf numFmtId="0" fontId="4" fillId="0" borderId="10" xfId="44" applyFont="1" applyBorder="1" applyAlignment="1">
      <alignment wrapText="1"/>
      <protection/>
    </xf>
    <xf numFmtId="4" fontId="2" fillId="0" borderId="10" xfId="44" applyNumberFormat="1" applyFont="1" applyBorder="1" applyAlignment="1">
      <alignment horizontal="center"/>
      <protection/>
    </xf>
    <xf numFmtId="0" fontId="5" fillId="0" borderId="10" xfId="44" applyFont="1" applyBorder="1" applyAlignment="1">
      <alignment horizontal="center"/>
      <protection/>
    </xf>
    <xf numFmtId="4" fontId="5" fillId="0" borderId="10" xfId="44" applyNumberFormat="1" applyFont="1" applyBorder="1" applyAlignment="1">
      <alignment horizontal="center"/>
      <protection/>
    </xf>
    <xf numFmtId="4" fontId="44" fillId="0" borderId="10" xfId="44" applyNumberFormat="1" applyFont="1" applyBorder="1" applyAlignment="1">
      <alignment horizontal="center"/>
      <protection/>
    </xf>
    <xf numFmtId="4" fontId="45" fillId="0" borderId="10" xfId="44" applyNumberFormat="1" applyFont="1" applyBorder="1">
      <alignment/>
      <protection/>
    </xf>
    <xf numFmtId="0" fontId="2" fillId="0" borderId="10" xfId="44" applyFont="1" applyBorder="1" applyAlignment="1">
      <alignment horizontal="center"/>
      <protection/>
    </xf>
    <xf numFmtId="4" fontId="2" fillId="0" borderId="10" xfId="44" applyNumberFormat="1" applyFont="1" applyBorder="1">
      <alignment/>
      <protection/>
    </xf>
    <xf numFmtId="4" fontId="2" fillId="0" borderId="10" xfId="44" applyNumberFormat="1" applyFont="1" applyBorder="1" applyAlignment="1">
      <alignment horizontal="center"/>
      <protection/>
    </xf>
    <xf numFmtId="4" fontId="5" fillId="0" borderId="10" xfId="44" applyNumberFormat="1" applyFont="1" applyBorder="1">
      <alignment/>
      <protection/>
    </xf>
    <xf numFmtId="4" fontId="5" fillId="0" borderId="10" xfId="44" applyNumberFormat="1" applyFont="1" applyBorder="1" applyAlignment="1">
      <alignment horizontal="center"/>
      <protection/>
    </xf>
    <xf numFmtId="4" fontId="2" fillId="0" borderId="10" xfId="44" applyNumberFormat="1" applyFont="1" applyBorder="1">
      <alignment/>
      <protection/>
    </xf>
    <xf numFmtId="4" fontId="2" fillId="0" borderId="11" xfId="44" applyNumberFormat="1" applyFont="1" applyBorder="1">
      <alignment/>
      <protection/>
    </xf>
    <xf numFmtId="4" fontId="5" fillId="0" borderId="12" xfId="44" applyNumberFormat="1" applyFont="1" applyBorder="1">
      <alignment/>
      <protection/>
    </xf>
    <xf numFmtId="4" fontId="2" fillId="0" borderId="13" xfId="44" applyNumberFormat="1" applyFont="1" applyBorder="1">
      <alignment/>
      <protection/>
    </xf>
    <xf numFmtId="4" fontId="2" fillId="0" borderId="14" xfId="44" applyNumberFormat="1" applyFont="1" applyBorder="1">
      <alignment/>
      <protection/>
    </xf>
    <xf numFmtId="4" fontId="1" fillId="0" borderId="13" xfId="44" applyNumberFormat="1" applyFont="1" applyBorder="1">
      <alignment/>
      <protection/>
    </xf>
    <xf numFmtId="4" fontId="2" fillId="0" borderId="15" xfId="44" applyNumberFormat="1" applyFont="1" applyBorder="1">
      <alignment/>
      <protection/>
    </xf>
    <xf numFmtId="0" fontId="5" fillId="0" borderId="11" xfId="44" applyFont="1" applyBorder="1" applyAlignment="1">
      <alignment horizontal="center"/>
      <protection/>
    </xf>
    <xf numFmtId="0" fontId="5" fillId="0" borderId="14" xfId="44" applyFont="1" applyBorder="1" applyAlignment="1">
      <alignment horizontal="center"/>
      <protection/>
    </xf>
    <xf numFmtId="0" fontId="2" fillId="0" borderId="0" xfId="44" applyFont="1" applyBorder="1" applyAlignment="1">
      <alignment horizontal="right"/>
      <protection/>
    </xf>
    <xf numFmtId="0" fontId="3" fillId="0" borderId="0" xfId="44" applyFont="1" applyBorder="1" applyAlignment="1">
      <alignment horizontal="center" wrapText="1"/>
      <protection/>
    </xf>
    <xf numFmtId="0" fontId="2" fillId="0" borderId="16" xfId="44" applyFont="1" applyBorder="1" applyAlignment="1">
      <alignment horizontal="right"/>
      <protection/>
    </xf>
    <xf numFmtId="0" fontId="2" fillId="0" borderId="10" xfId="44" applyFont="1" applyBorder="1" applyAlignment="1">
      <alignment horizontal="center" vertical="center"/>
      <protection/>
    </xf>
    <xf numFmtId="0" fontId="2" fillId="0" borderId="10" xfId="44" applyFont="1" applyBorder="1" applyAlignment="1">
      <alignment horizontal="center"/>
      <protection/>
    </xf>
    <xf numFmtId="0" fontId="4" fillId="0" borderId="10" xfId="44" applyFont="1" applyBorder="1" applyAlignment="1">
      <alignment horizontal="center" vertical="top" wrapText="1"/>
      <protection/>
    </xf>
    <xf numFmtId="0" fontId="2" fillId="0" borderId="10" xfId="44" applyFont="1" applyBorder="1" applyAlignment="1">
      <alignment horizontal="center" vertical="top"/>
      <protection/>
    </xf>
    <xf numFmtId="0" fontId="4" fillId="0" borderId="10" xfId="44" applyFont="1" applyBorder="1" applyAlignment="1">
      <alignment horizontal="center" vertical="top"/>
      <protection/>
    </xf>
    <xf numFmtId="0" fontId="5" fillId="0" borderId="10" xfId="44" applyFont="1" applyBorder="1" applyAlignment="1">
      <alignment horizontal="center" wrapText="1"/>
      <protection/>
    </xf>
    <xf numFmtId="0" fontId="5" fillId="0" borderId="10" xfId="44" applyFont="1" applyBorder="1" applyAlignment="1">
      <alignment horizontal="center"/>
      <protection/>
    </xf>
    <xf numFmtId="20" fontId="2" fillId="0" borderId="10" xfId="44" applyNumberFormat="1" applyFont="1" applyBorder="1" applyAlignment="1">
      <alignment horizontal="center" vertical="top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zoomScale="119" zoomScaleNormal="119" zoomScalePageLayoutView="0" workbookViewId="0" topLeftCell="A12">
      <selection activeCell="U12" sqref="U1:U16384"/>
    </sheetView>
  </sheetViews>
  <sheetFormatPr defaultColWidth="8.7109375" defaultRowHeight="12.75"/>
  <cols>
    <col min="1" max="1" width="4.140625" style="1" customWidth="1"/>
    <col min="2" max="2" width="4.57421875" style="1" customWidth="1"/>
    <col min="3" max="3" width="13.57421875" style="1" customWidth="1"/>
    <col min="4" max="4" width="7.7109375" style="1" customWidth="1"/>
    <col min="5" max="5" width="8.8515625" style="1" customWidth="1"/>
    <col min="6" max="6" width="9.28125" style="1" customWidth="1"/>
    <col min="7" max="7" width="8.28125" style="1" customWidth="1"/>
    <col min="8" max="8" width="6.421875" style="1" customWidth="1"/>
    <col min="9" max="9" width="6.28125" style="1" customWidth="1"/>
    <col min="10" max="10" width="4.8515625" style="1" customWidth="1"/>
    <col min="11" max="12" width="8.8515625" style="14" customWidth="1"/>
    <col min="13" max="13" width="9.00390625" style="14" customWidth="1"/>
    <col min="14" max="14" width="8.140625" style="1" customWidth="1"/>
    <col min="15" max="15" width="7.57421875" style="1" customWidth="1"/>
    <col min="16" max="16" width="8.00390625" style="1" customWidth="1"/>
    <col min="17" max="17" width="8.421875" style="1" customWidth="1"/>
    <col min="18" max="18" width="7.57421875" style="1" customWidth="1"/>
    <col min="19" max="20" width="5.00390625" style="1" customWidth="1"/>
    <col min="21" max="16384" width="8.7109375" style="1" customWidth="1"/>
  </cols>
  <sheetData>
    <row r="1" spans="17:20" ht="12.75">
      <c r="Q1" s="1" t="s">
        <v>0</v>
      </c>
      <c r="S1" s="35"/>
      <c r="T1" s="35"/>
    </row>
    <row r="2" spans="1:20" ht="12.75" customHeight="1">
      <c r="A2" s="14"/>
      <c r="B2" s="14"/>
      <c r="C2" s="14"/>
      <c r="D2" s="36" t="s">
        <v>36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14"/>
      <c r="T2" s="14"/>
    </row>
    <row r="3" spans="1:20" ht="12.75">
      <c r="A3" s="14"/>
      <c r="B3" s="14"/>
      <c r="C3" s="14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14"/>
      <c r="T3" s="14"/>
    </row>
    <row r="4" spans="1:20" ht="6.75" customHeight="1">
      <c r="A4" s="14"/>
      <c r="B4" s="14"/>
      <c r="C4" s="14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14"/>
      <c r="T4" s="14"/>
    </row>
    <row r="5" spans="1:20" ht="11.2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N5" s="14"/>
      <c r="O5" s="14"/>
      <c r="P5" s="14"/>
      <c r="Q5" s="14"/>
      <c r="R5" s="14"/>
      <c r="S5" s="37" t="s">
        <v>1</v>
      </c>
      <c r="T5" s="37"/>
    </row>
    <row r="6" spans="1:20" ht="12.75">
      <c r="A6" s="38" t="s">
        <v>2</v>
      </c>
      <c r="B6" s="38" t="s">
        <v>3</v>
      </c>
      <c r="C6" s="38" t="s">
        <v>4</v>
      </c>
      <c r="D6" s="39" t="s">
        <v>5</v>
      </c>
      <c r="E6" s="39"/>
      <c r="F6" s="39"/>
      <c r="G6" s="39"/>
      <c r="H6" s="39"/>
      <c r="I6" s="39"/>
      <c r="J6" s="39"/>
      <c r="K6" s="39" t="s">
        <v>6</v>
      </c>
      <c r="L6" s="39"/>
      <c r="M6" s="39"/>
      <c r="N6" s="39"/>
      <c r="O6" s="39"/>
      <c r="P6" s="39"/>
      <c r="Q6" s="39"/>
      <c r="R6" s="39"/>
      <c r="S6" s="39"/>
      <c r="T6" s="39"/>
    </row>
    <row r="7" spans="1:20" ht="12.75" customHeight="1">
      <c r="A7" s="38"/>
      <c r="B7" s="38"/>
      <c r="C7" s="38"/>
      <c r="D7" s="40" t="s">
        <v>37</v>
      </c>
      <c r="E7" s="40" t="s">
        <v>38</v>
      </c>
      <c r="F7" s="40" t="s">
        <v>39</v>
      </c>
      <c r="G7" s="41" t="s">
        <v>7</v>
      </c>
      <c r="H7" s="41"/>
      <c r="I7" s="45" t="s">
        <v>8</v>
      </c>
      <c r="J7" s="41" t="s">
        <v>9</v>
      </c>
      <c r="K7" s="40" t="s">
        <v>40</v>
      </c>
      <c r="L7" s="40" t="s">
        <v>38</v>
      </c>
      <c r="M7" s="40" t="s">
        <v>39</v>
      </c>
      <c r="N7" s="41" t="s">
        <v>7</v>
      </c>
      <c r="O7" s="41"/>
      <c r="P7" s="41"/>
      <c r="Q7" s="41"/>
      <c r="R7" s="41"/>
      <c r="S7" s="41"/>
      <c r="T7" s="41"/>
    </row>
    <row r="8" spans="1:20" ht="12.75" customHeight="1">
      <c r="A8" s="38"/>
      <c r="B8" s="38"/>
      <c r="C8" s="38"/>
      <c r="D8" s="40"/>
      <c r="E8" s="40"/>
      <c r="F8" s="40"/>
      <c r="G8" s="40" t="s">
        <v>10</v>
      </c>
      <c r="H8" s="40" t="s">
        <v>11</v>
      </c>
      <c r="I8" s="45"/>
      <c r="J8" s="41"/>
      <c r="K8" s="40"/>
      <c r="L8" s="40"/>
      <c r="M8" s="40"/>
      <c r="N8" s="41" t="s">
        <v>12</v>
      </c>
      <c r="O8" s="41"/>
      <c r="P8" s="41"/>
      <c r="Q8" s="41"/>
      <c r="R8" s="40" t="s">
        <v>13</v>
      </c>
      <c r="S8" s="42" t="s">
        <v>14</v>
      </c>
      <c r="T8" s="42" t="s">
        <v>15</v>
      </c>
    </row>
    <row r="9" spans="1:20" ht="87.75" customHeight="1">
      <c r="A9" s="38"/>
      <c r="B9" s="38"/>
      <c r="C9" s="38"/>
      <c r="D9" s="40"/>
      <c r="E9" s="40"/>
      <c r="F9" s="40"/>
      <c r="G9" s="40"/>
      <c r="H9" s="40"/>
      <c r="I9" s="45"/>
      <c r="J9" s="41"/>
      <c r="K9" s="40"/>
      <c r="L9" s="40"/>
      <c r="M9" s="40"/>
      <c r="N9" s="3" t="s">
        <v>16</v>
      </c>
      <c r="O9" s="3" t="s">
        <v>17</v>
      </c>
      <c r="P9" s="3" t="s">
        <v>18</v>
      </c>
      <c r="Q9" s="3" t="s">
        <v>19</v>
      </c>
      <c r="R9" s="40"/>
      <c r="S9" s="42"/>
      <c r="T9" s="42"/>
    </row>
    <row r="10" spans="1:20" ht="12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2">
        <v>18</v>
      </c>
      <c r="S10" s="2">
        <v>19</v>
      </c>
      <c r="T10" s="2">
        <v>20</v>
      </c>
    </row>
    <row r="11" spans="1:20" ht="12.75">
      <c r="A11" s="17">
        <v>600</v>
      </c>
      <c r="B11" s="33" t="s">
        <v>34</v>
      </c>
      <c r="C11" s="34"/>
      <c r="D11" s="25">
        <f aca="true" t="shared" si="0" ref="D11:J11">D13+D12</f>
        <v>0</v>
      </c>
      <c r="E11" s="25">
        <f t="shared" si="0"/>
        <v>2273100</v>
      </c>
      <c r="F11" s="25">
        <f t="shared" si="0"/>
        <v>0</v>
      </c>
      <c r="G11" s="25">
        <f t="shared" si="0"/>
        <v>0</v>
      </c>
      <c r="H11" s="25">
        <f t="shared" si="0"/>
        <v>0</v>
      </c>
      <c r="I11" s="16" t="e">
        <f aca="true" t="shared" si="1" ref="I11:I20">F11/D11*100</f>
        <v>#DIV/0!</v>
      </c>
      <c r="J11" s="19">
        <f t="shared" si="0"/>
        <v>0</v>
      </c>
      <c r="K11" s="25">
        <f>K13+K12</f>
        <v>902023</v>
      </c>
      <c r="L11" s="25">
        <f aca="true" t="shared" si="2" ref="L11:R11">L13+L12</f>
        <v>3844323</v>
      </c>
      <c r="M11" s="25">
        <f t="shared" si="2"/>
        <v>635885.44</v>
      </c>
      <c r="N11" s="18">
        <f t="shared" si="2"/>
        <v>31829.7</v>
      </c>
      <c r="O11" s="18">
        <f t="shared" si="2"/>
        <v>0</v>
      </c>
      <c r="P11" s="18">
        <f t="shared" si="2"/>
        <v>4898.15</v>
      </c>
      <c r="Q11" s="18">
        <f t="shared" si="2"/>
        <v>246596.06999999995</v>
      </c>
      <c r="R11" s="18">
        <f t="shared" si="2"/>
        <v>352561.52</v>
      </c>
      <c r="S11" s="18">
        <v>48.6</v>
      </c>
      <c r="T11" s="18">
        <v>45.7</v>
      </c>
    </row>
    <row r="12" spans="1:20" ht="12.75">
      <c r="A12" s="2"/>
      <c r="B12" s="2">
        <v>60016</v>
      </c>
      <c r="C12" s="2" t="s">
        <v>35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 t="e">
        <f t="shared" si="1"/>
        <v>#DIV/0!</v>
      </c>
      <c r="J12" s="16">
        <v>0</v>
      </c>
      <c r="K12" s="16">
        <v>902023</v>
      </c>
      <c r="L12" s="16">
        <v>902023</v>
      </c>
      <c r="M12" s="16">
        <v>635885.44</v>
      </c>
      <c r="N12" s="23">
        <v>31829.7</v>
      </c>
      <c r="O12" s="23">
        <v>0</v>
      </c>
      <c r="P12" s="23">
        <v>4898.15</v>
      </c>
      <c r="Q12" s="23">
        <f>M12-N12-O12-P12-R12</f>
        <v>246596.06999999995</v>
      </c>
      <c r="R12" s="23">
        <v>352561.52</v>
      </c>
      <c r="S12" s="23">
        <v>48.6</v>
      </c>
      <c r="T12" s="23">
        <v>45.7</v>
      </c>
    </row>
    <row r="13" spans="1:20" ht="12.75">
      <c r="A13" s="2"/>
      <c r="B13" s="2">
        <v>60078</v>
      </c>
      <c r="C13" s="2" t="s">
        <v>42</v>
      </c>
      <c r="D13" s="16">
        <v>0</v>
      </c>
      <c r="E13" s="16">
        <v>2273100</v>
      </c>
      <c r="F13" s="16">
        <v>0</v>
      </c>
      <c r="G13" s="16">
        <v>0</v>
      </c>
      <c r="H13" s="16">
        <v>0</v>
      </c>
      <c r="I13" s="16" t="e">
        <f>F13/D13*100</f>
        <v>#DIV/0!</v>
      </c>
      <c r="J13" s="16">
        <v>0</v>
      </c>
      <c r="K13" s="16">
        <v>0</v>
      </c>
      <c r="L13" s="16">
        <v>2942300</v>
      </c>
      <c r="M13" s="16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48.6</v>
      </c>
      <c r="T13" s="23">
        <v>45.7</v>
      </c>
    </row>
    <row r="14" spans="1:20" s="6" customFormat="1" ht="12.75">
      <c r="A14" s="4">
        <v>801</v>
      </c>
      <c r="B14" s="44" t="s">
        <v>20</v>
      </c>
      <c r="C14" s="44"/>
      <c r="D14" s="24">
        <f>SUM(D15:D18)</f>
        <v>185000</v>
      </c>
      <c r="E14" s="24">
        <f aca="true" t="shared" si="3" ref="E14:T14">SUM(E15:E18)</f>
        <v>157220</v>
      </c>
      <c r="F14" s="24">
        <f t="shared" si="3"/>
        <v>84606</v>
      </c>
      <c r="G14" s="24">
        <f t="shared" si="3"/>
        <v>12000</v>
      </c>
      <c r="H14" s="24">
        <f t="shared" si="3"/>
        <v>0</v>
      </c>
      <c r="I14" s="22">
        <f t="shared" si="1"/>
        <v>45.73297297297297</v>
      </c>
      <c r="J14" s="22">
        <f aca="true" t="shared" si="4" ref="J14:J27">F14/E14*100</f>
        <v>53.81376415214349</v>
      </c>
      <c r="K14" s="5">
        <f t="shared" si="3"/>
        <v>7371816.81</v>
      </c>
      <c r="L14" s="5">
        <f t="shared" si="3"/>
        <v>7539169.19</v>
      </c>
      <c r="M14" s="5">
        <f t="shared" si="3"/>
        <v>3969736.92</v>
      </c>
      <c r="N14" s="28">
        <f>SUM(N15:N18)</f>
        <v>3060075.69</v>
      </c>
      <c r="O14" s="28">
        <f t="shared" si="3"/>
        <v>0</v>
      </c>
      <c r="P14" s="28">
        <f t="shared" si="3"/>
        <v>104422.31</v>
      </c>
      <c r="Q14" s="28">
        <f t="shared" si="3"/>
        <v>805238.92</v>
      </c>
      <c r="R14" s="28">
        <f t="shared" si="3"/>
        <v>0</v>
      </c>
      <c r="S14" s="24">
        <f t="shared" si="3"/>
        <v>209.82761627344837</v>
      </c>
      <c r="T14" s="24">
        <f t="shared" si="3"/>
        <v>206.7443942092276</v>
      </c>
    </row>
    <row r="15" spans="1:20" s="6" customFormat="1" ht="12.75">
      <c r="A15" s="4"/>
      <c r="B15" s="21">
        <v>80101</v>
      </c>
      <c r="C15" s="21" t="s">
        <v>41</v>
      </c>
      <c r="D15" s="22">
        <v>0</v>
      </c>
      <c r="E15" s="22">
        <v>12000</v>
      </c>
      <c r="F15" s="22">
        <v>12000</v>
      </c>
      <c r="G15" s="22">
        <v>12000</v>
      </c>
      <c r="H15" s="22">
        <v>0</v>
      </c>
      <c r="I15" s="22" t="e">
        <f t="shared" si="1"/>
        <v>#DIV/0!</v>
      </c>
      <c r="J15" s="22">
        <f t="shared" si="4"/>
        <v>100</v>
      </c>
      <c r="K15" s="26">
        <v>4025832.51</v>
      </c>
      <c r="L15" s="26">
        <v>4178319.47</v>
      </c>
      <c r="M15" s="27">
        <v>2207300.65</v>
      </c>
      <c r="N15" s="29">
        <v>1724378.93</v>
      </c>
      <c r="O15" s="29"/>
      <c r="P15" s="29">
        <v>60927.96</v>
      </c>
      <c r="Q15" s="29">
        <v>421993.76</v>
      </c>
      <c r="R15" s="29">
        <v>0</v>
      </c>
      <c r="S15" s="30">
        <f>M15/K15*100</f>
        <v>54.828427276026936</v>
      </c>
      <c r="T15" s="22">
        <f aca="true" t="shared" si="5" ref="T15:T30">M15/L15*100</f>
        <v>52.82747443914335</v>
      </c>
    </row>
    <row r="16" spans="1:20" ht="30" customHeight="1">
      <c r="A16" s="7"/>
      <c r="B16" s="7">
        <v>80103</v>
      </c>
      <c r="C16" s="12" t="s">
        <v>21</v>
      </c>
      <c r="D16" s="22">
        <v>14000</v>
      </c>
      <c r="E16" s="22">
        <v>14000</v>
      </c>
      <c r="F16" s="22">
        <v>21234</v>
      </c>
      <c r="G16" s="22">
        <v>0</v>
      </c>
      <c r="H16" s="22">
        <v>0</v>
      </c>
      <c r="I16" s="22">
        <f t="shared" si="1"/>
        <v>151.67142857142858</v>
      </c>
      <c r="J16" s="22">
        <f t="shared" si="4"/>
        <v>151.67142857142858</v>
      </c>
      <c r="K16" s="26">
        <v>211739.91</v>
      </c>
      <c r="L16" s="26">
        <v>214210.75</v>
      </c>
      <c r="M16" s="27">
        <v>103397.72</v>
      </c>
      <c r="N16" s="29">
        <v>88253.69</v>
      </c>
      <c r="O16" s="31">
        <v>0</v>
      </c>
      <c r="P16" s="29">
        <v>4556.4</v>
      </c>
      <c r="Q16" s="29">
        <v>10587.63</v>
      </c>
      <c r="R16" s="29">
        <v>0</v>
      </c>
      <c r="S16" s="30">
        <f>M16/K16*100</f>
        <v>48.83241898043689</v>
      </c>
      <c r="T16" s="22">
        <f t="shared" si="5"/>
        <v>48.2691554928966</v>
      </c>
    </row>
    <row r="17" spans="1:20" ht="12.75">
      <c r="A17" s="7"/>
      <c r="B17" s="7">
        <v>80104</v>
      </c>
      <c r="C17" s="7" t="s">
        <v>22</v>
      </c>
      <c r="D17" s="22">
        <v>171000</v>
      </c>
      <c r="E17" s="22">
        <v>131220</v>
      </c>
      <c r="F17" s="22">
        <v>51372</v>
      </c>
      <c r="G17" s="22">
        <v>0</v>
      </c>
      <c r="H17" s="22">
        <v>0</v>
      </c>
      <c r="I17" s="22">
        <f t="shared" si="1"/>
        <v>30.042105263157893</v>
      </c>
      <c r="J17" s="22">
        <f t="shared" si="4"/>
        <v>39.149519890260635</v>
      </c>
      <c r="K17" s="26">
        <v>1431144.39</v>
      </c>
      <c r="L17" s="26">
        <v>1450239.5</v>
      </c>
      <c r="M17" s="26">
        <v>784562.01</v>
      </c>
      <c r="N17" s="32">
        <v>595819.63</v>
      </c>
      <c r="O17" s="32">
        <v>0</v>
      </c>
      <c r="P17" s="32">
        <v>15386.09</v>
      </c>
      <c r="Q17" s="32">
        <v>173356.29</v>
      </c>
      <c r="R17" s="32">
        <v>0</v>
      </c>
      <c r="S17" s="22">
        <f aca="true" t="shared" si="6" ref="S17:S25">M17/K17*100</f>
        <v>54.820604788871094</v>
      </c>
      <c r="T17" s="22">
        <f t="shared" si="5"/>
        <v>54.09878919999076</v>
      </c>
    </row>
    <row r="18" spans="1:20" ht="25.5" customHeight="1">
      <c r="A18" s="7"/>
      <c r="B18" s="9">
        <v>80110</v>
      </c>
      <c r="C18" s="10" t="s">
        <v>32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 t="e">
        <f t="shared" si="1"/>
        <v>#DIV/0!</v>
      </c>
      <c r="J18" s="22" t="e">
        <f t="shared" si="4"/>
        <v>#DIV/0!</v>
      </c>
      <c r="K18" s="26">
        <v>1703100</v>
      </c>
      <c r="L18" s="26">
        <v>1696399.47</v>
      </c>
      <c r="M18" s="26">
        <v>874476.54</v>
      </c>
      <c r="N18" s="22">
        <v>651623.44</v>
      </c>
      <c r="O18" s="22">
        <v>0</v>
      </c>
      <c r="P18" s="22">
        <v>23551.86</v>
      </c>
      <c r="Q18" s="22">
        <v>199301.24</v>
      </c>
      <c r="R18" s="22"/>
      <c r="S18" s="22">
        <f t="shared" si="6"/>
        <v>51.346165228113435</v>
      </c>
      <c r="T18" s="22">
        <f t="shared" si="5"/>
        <v>51.54897507719689</v>
      </c>
    </row>
    <row r="19" spans="1:20" s="6" customFormat="1" ht="12.75">
      <c r="A19" s="4">
        <v>852</v>
      </c>
      <c r="B19" s="44" t="s">
        <v>23</v>
      </c>
      <c r="C19" s="44"/>
      <c r="D19" s="24">
        <f>SUM(D21+D22+D23+D24+D25)</f>
        <v>724300</v>
      </c>
      <c r="E19" s="24">
        <f aca="true" t="shared" si="7" ref="E19:T19">SUM(E21+E22+E23+E24+E25)</f>
        <v>748100</v>
      </c>
      <c r="F19" s="24">
        <f t="shared" si="7"/>
        <v>351600</v>
      </c>
      <c r="G19" s="24">
        <f t="shared" si="7"/>
        <v>351600</v>
      </c>
      <c r="H19" s="24">
        <f t="shared" si="7"/>
        <v>0</v>
      </c>
      <c r="I19" s="22">
        <f t="shared" si="1"/>
        <v>48.54342123429518</v>
      </c>
      <c r="J19" s="22">
        <f t="shared" si="4"/>
        <v>46.999064296217085</v>
      </c>
      <c r="K19" s="5">
        <f t="shared" si="7"/>
        <v>1585282</v>
      </c>
      <c r="L19" s="5">
        <f t="shared" si="7"/>
        <v>1609482</v>
      </c>
      <c r="M19" s="5">
        <f t="shared" si="7"/>
        <v>737172.4099999999</v>
      </c>
      <c r="N19" s="24">
        <f t="shared" si="7"/>
        <v>383696.13</v>
      </c>
      <c r="O19" s="24">
        <f t="shared" si="7"/>
        <v>0</v>
      </c>
      <c r="P19" s="24">
        <f t="shared" si="7"/>
        <v>203735.77</v>
      </c>
      <c r="Q19" s="24">
        <f t="shared" si="7"/>
        <v>149740.51</v>
      </c>
      <c r="R19" s="24">
        <f t="shared" si="7"/>
        <v>0</v>
      </c>
      <c r="S19" s="24">
        <f t="shared" si="7"/>
        <v>226.1175388033363</v>
      </c>
      <c r="T19" s="24">
        <f t="shared" si="7"/>
        <v>222.90875662486286</v>
      </c>
    </row>
    <row r="20" spans="1:20" ht="12.75" hidden="1">
      <c r="A20" s="7"/>
      <c r="B20" s="2">
        <v>85206</v>
      </c>
      <c r="C20" s="2" t="s">
        <v>24</v>
      </c>
      <c r="D20" s="22"/>
      <c r="E20" s="22"/>
      <c r="F20" s="22"/>
      <c r="G20" s="22"/>
      <c r="H20" s="22"/>
      <c r="I20" s="22" t="e">
        <f t="shared" si="1"/>
        <v>#DIV/0!</v>
      </c>
      <c r="J20" s="22" t="e">
        <f t="shared" si="4"/>
        <v>#DIV/0!</v>
      </c>
      <c r="K20" s="26"/>
      <c r="L20" s="26"/>
      <c r="M20" s="26"/>
      <c r="N20" s="20"/>
      <c r="O20" s="20"/>
      <c r="P20" s="20"/>
      <c r="Q20" s="20"/>
      <c r="R20" s="20"/>
      <c r="S20" s="20" t="e">
        <f t="shared" si="6"/>
        <v>#DIV/0!</v>
      </c>
      <c r="T20" s="20" t="e">
        <f t="shared" si="5"/>
        <v>#DIV/0!</v>
      </c>
    </row>
    <row r="21" spans="1:20" ht="36.75" customHeight="1">
      <c r="A21" s="7"/>
      <c r="B21" s="11">
        <v>85213</v>
      </c>
      <c r="C21" s="15" t="s">
        <v>25</v>
      </c>
      <c r="D21" s="22">
        <v>28700</v>
      </c>
      <c r="E21" s="22">
        <v>28700</v>
      </c>
      <c r="F21" s="22">
        <v>10000</v>
      </c>
      <c r="G21" s="22">
        <v>10000</v>
      </c>
      <c r="H21" s="22">
        <v>0</v>
      </c>
      <c r="I21" s="22">
        <f>F21/D21*100</f>
        <v>34.84320557491289</v>
      </c>
      <c r="J21" s="22">
        <f>F21/E21*100</f>
        <v>34.84320557491289</v>
      </c>
      <c r="K21" s="26">
        <v>48800</v>
      </c>
      <c r="L21" s="26">
        <v>48800</v>
      </c>
      <c r="M21" s="26">
        <v>22460.88</v>
      </c>
      <c r="N21" s="26">
        <v>22460.88</v>
      </c>
      <c r="O21" s="26">
        <v>0</v>
      </c>
      <c r="P21" s="26">
        <v>0</v>
      </c>
      <c r="Q21" s="26">
        <v>0</v>
      </c>
      <c r="R21" s="26">
        <v>0</v>
      </c>
      <c r="S21" s="26">
        <f t="shared" si="6"/>
        <v>46.026393442622954</v>
      </c>
      <c r="T21" s="26">
        <f t="shared" si="5"/>
        <v>46.026393442622954</v>
      </c>
    </row>
    <row r="22" spans="1:20" s="14" customFormat="1" ht="33.75" customHeight="1">
      <c r="A22" s="7"/>
      <c r="B22" s="11">
        <v>85214</v>
      </c>
      <c r="C22" s="13" t="s">
        <v>26</v>
      </c>
      <c r="D22" s="22">
        <v>114800</v>
      </c>
      <c r="E22" s="22">
        <v>114800</v>
      </c>
      <c r="F22" s="22">
        <v>54400</v>
      </c>
      <c r="G22" s="22">
        <v>54400</v>
      </c>
      <c r="H22" s="22">
        <v>0</v>
      </c>
      <c r="I22" s="22">
        <f>F22/D22*100</f>
        <v>47.386759581881535</v>
      </c>
      <c r="J22" s="22">
        <f t="shared" si="4"/>
        <v>47.386759581881535</v>
      </c>
      <c r="K22" s="26">
        <v>198780</v>
      </c>
      <c r="L22" s="26">
        <v>198780</v>
      </c>
      <c r="M22" s="26">
        <v>77452.93</v>
      </c>
      <c r="N22" s="22">
        <v>0</v>
      </c>
      <c r="O22" s="22">
        <v>0</v>
      </c>
      <c r="P22" s="22">
        <v>70591.93</v>
      </c>
      <c r="Q22" s="22">
        <v>6861</v>
      </c>
      <c r="R22" s="22">
        <v>0</v>
      </c>
      <c r="S22" s="22">
        <f t="shared" si="6"/>
        <v>38.96414629238353</v>
      </c>
      <c r="T22" s="22">
        <f t="shared" si="5"/>
        <v>38.96414629238353</v>
      </c>
    </row>
    <row r="23" spans="1:20" s="14" customFormat="1" ht="12.75">
      <c r="A23" s="7"/>
      <c r="B23" s="11">
        <v>85216</v>
      </c>
      <c r="C23" s="7" t="s">
        <v>27</v>
      </c>
      <c r="D23" s="22">
        <v>218000</v>
      </c>
      <c r="E23" s="22">
        <v>218000</v>
      </c>
      <c r="F23" s="22">
        <v>114900</v>
      </c>
      <c r="G23" s="22">
        <v>114900</v>
      </c>
      <c r="H23" s="22">
        <v>0</v>
      </c>
      <c r="I23" s="22">
        <f>F23/D23*100</f>
        <v>52.70642201834862</v>
      </c>
      <c r="J23" s="22">
        <f t="shared" si="4"/>
        <v>52.70642201834862</v>
      </c>
      <c r="K23" s="26">
        <v>218000</v>
      </c>
      <c r="L23" s="26">
        <v>218000</v>
      </c>
      <c r="M23" s="26">
        <v>113893.84</v>
      </c>
      <c r="N23" s="22">
        <v>0</v>
      </c>
      <c r="O23" s="22">
        <v>0</v>
      </c>
      <c r="P23" s="22">
        <v>113893.84</v>
      </c>
      <c r="Q23" s="22"/>
      <c r="R23" s="22"/>
      <c r="S23" s="22">
        <f t="shared" si="6"/>
        <v>52.24488073394495</v>
      </c>
      <c r="T23" s="22">
        <f t="shared" si="5"/>
        <v>52.24488073394495</v>
      </c>
    </row>
    <row r="24" spans="1:20" s="14" customFormat="1" ht="20.25" customHeight="1">
      <c r="A24" s="7"/>
      <c r="B24" s="11">
        <v>85219</v>
      </c>
      <c r="C24" s="8" t="s">
        <v>28</v>
      </c>
      <c r="D24" s="22">
        <v>166600</v>
      </c>
      <c r="E24" s="22">
        <v>166600</v>
      </c>
      <c r="F24" s="22">
        <v>83400</v>
      </c>
      <c r="G24" s="22">
        <v>83400</v>
      </c>
      <c r="H24" s="22">
        <v>0</v>
      </c>
      <c r="I24" s="22">
        <f>F24/D24*100</f>
        <v>50.06002400960384</v>
      </c>
      <c r="J24" s="22">
        <f t="shared" si="4"/>
        <v>50.06002400960384</v>
      </c>
      <c r="K24" s="26">
        <v>843035</v>
      </c>
      <c r="L24" s="26">
        <v>843035</v>
      </c>
      <c r="M24" s="26">
        <v>412993.3</v>
      </c>
      <c r="N24" s="22">
        <v>361235.25</v>
      </c>
      <c r="O24" s="22">
        <v>0</v>
      </c>
      <c r="P24" s="22">
        <v>1520</v>
      </c>
      <c r="Q24" s="22">
        <v>50238.05</v>
      </c>
      <c r="R24" s="22">
        <v>0</v>
      </c>
      <c r="S24" s="22">
        <f t="shared" si="6"/>
        <v>48.98886760336166</v>
      </c>
      <c r="T24" s="22">
        <f t="shared" si="5"/>
        <v>48.98886760336166</v>
      </c>
    </row>
    <row r="25" spans="1:20" ht="19.5">
      <c r="A25" s="7"/>
      <c r="B25" s="11">
        <v>85230</v>
      </c>
      <c r="C25" s="8" t="s">
        <v>33</v>
      </c>
      <c r="D25" s="22">
        <v>196200</v>
      </c>
      <c r="E25" s="22">
        <v>220000</v>
      </c>
      <c r="F25" s="22">
        <v>88900</v>
      </c>
      <c r="G25" s="22">
        <v>88900</v>
      </c>
      <c r="H25" s="22">
        <v>0</v>
      </c>
      <c r="I25" s="22">
        <f>F25/D25*100</f>
        <v>45.310907237512744</v>
      </c>
      <c r="J25" s="22">
        <f t="shared" si="4"/>
        <v>40.409090909090914</v>
      </c>
      <c r="K25" s="26">
        <v>276667</v>
      </c>
      <c r="L25" s="26">
        <v>300867</v>
      </c>
      <c r="M25" s="26">
        <v>110371.46</v>
      </c>
      <c r="N25" s="22">
        <v>0</v>
      </c>
      <c r="O25" s="22">
        <v>0</v>
      </c>
      <c r="P25" s="22">
        <v>17730</v>
      </c>
      <c r="Q25" s="22">
        <v>92641.46</v>
      </c>
      <c r="R25" s="22">
        <v>0</v>
      </c>
      <c r="S25" s="22">
        <f t="shared" si="6"/>
        <v>39.893250731023215</v>
      </c>
      <c r="T25" s="22">
        <f t="shared" si="5"/>
        <v>36.684468552549795</v>
      </c>
    </row>
    <row r="26" spans="1:20" s="6" customFormat="1" ht="24" customHeight="1">
      <c r="A26" s="4">
        <v>854</v>
      </c>
      <c r="B26" s="43" t="s">
        <v>29</v>
      </c>
      <c r="C26" s="43"/>
      <c r="D26" s="24">
        <v>0</v>
      </c>
      <c r="E26" s="24">
        <f>E27</f>
        <v>35564</v>
      </c>
      <c r="F26" s="24">
        <f aca="true" t="shared" si="8" ref="F26:T26">F27</f>
        <v>35564</v>
      </c>
      <c r="G26" s="24">
        <f t="shared" si="8"/>
        <v>35564</v>
      </c>
      <c r="H26" s="24">
        <f t="shared" si="8"/>
        <v>0</v>
      </c>
      <c r="I26" s="24">
        <f t="shared" si="8"/>
        <v>0</v>
      </c>
      <c r="J26" s="24">
        <f t="shared" si="8"/>
        <v>100</v>
      </c>
      <c r="K26" s="5">
        <f t="shared" si="8"/>
        <v>91360</v>
      </c>
      <c r="L26" s="5">
        <f t="shared" si="8"/>
        <v>126924</v>
      </c>
      <c r="M26" s="5">
        <f t="shared" si="8"/>
        <v>59679.2</v>
      </c>
      <c r="N26" s="24">
        <f t="shared" si="8"/>
        <v>0</v>
      </c>
      <c r="O26" s="24">
        <f t="shared" si="8"/>
        <v>0</v>
      </c>
      <c r="P26" s="24">
        <f t="shared" si="8"/>
        <v>59679.2</v>
      </c>
      <c r="Q26" s="24">
        <f t="shared" si="8"/>
        <v>0</v>
      </c>
      <c r="R26" s="24">
        <f t="shared" si="8"/>
        <v>0</v>
      </c>
      <c r="S26" s="24">
        <f t="shared" si="8"/>
        <v>65.3231173380035</v>
      </c>
      <c r="T26" s="24">
        <f t="shared" si="8"/>
        <v>47.01963379660269</v>
      </c>
    </row>
    <row r="27" spans="1:20" ht="20.25" customHeight="1">
      <c r="A27" s="7"/>
      <c r="B27" s="11">
        <v>85415</v>
      </c>
      <c r="C27" s="8" t="s">
        <v>30</v>
      </c>
      <c r="D27" s="22">
        <v>0</v>
      </c>
      <c r="E27" s="22">
        <v>35564</v>
      </c>
      <c r="F27" s="22">
        <v>35564</v>
      </c>
      <c r="G27" s="22">
        <v>35564</v>
      </c>
      <c r="H27" s="22">
        <v>0</v>
      </c>
      <c r="I27" s="22">
        <v>0</v>
      </c>
      <c r="J27" s="22">
        <f t="shared" si="4"/>
        <v>100</v>
      </c>
      <c r="K27" s="26">
        <v>91360</v>
      </c>
      <c r="L27" s="26">
        <v>126924</v>
      </c>
      <c r="M27" s="26">
        <v>59679.2</v>
      </c>
      <c r="N27" s="22">
        <v>0</v>
      </c>
      <c r="O27" s="22">
        <v>0</v>
      </c>
      <c r="P27" s="22">
        <v>59679.2</v>
      </c>
      <c r="Q27" s="22">
        <v>0</v>
      </c>
      <c r="R27" s="22">
        <v>0</v>
      </c>
      <c r="S27" s="22">
        <f>M27/K27*100</f>
        <v>65.3231173380035</v>
      </c>
      <c r="T27" s="22">
        <f t="shared" si="5"/>
        <v>47.01963379660269</v>
      </c>
    </row>
    <row r="28" spans="1:20" ht="20.25" customHeight="1">
      <c r="A28" s="4">
        <v>925</v>
      </c>
      <c r="B28" s="43" t="s">
        <v>43</v>
      </c>
      <c r="C28" s="43"/>
      <c r="D28" s="24">
        <v>0</v>
      </c>
      <c r="E28" s="24">
        <f>E29</f>
        <v>2000</v>
      </c>
      <c r="F28" s="24">
        <f aca="true" t="shared" si="9" ref="F28:T28">F29</f>
        <v>0</v>
      </c>
      <c r="G28" s="24">
        <f t="shared" si="9"/>
        <v>0</v>
      </c>
      <c r="H28" s="24">
        <f t="shared" si="9"/>
        <v>0</v>
      </c>
      <c r="I28" s="24">
        <f t="shared" si="9"/>
        <v>0</v>
      </c>
      <c r="J28" s="24">
        <f t="shared" si="9"/>
        <v>0</v>
      </c>
      <c r="K28" s="5">
        <f t="shared" si="9"/>
        <v>2000</v>
      </c>
      <c r="L28" s="5">
        <f t="shared" si="9"/>
        <v>2000</v>
      </c>
      <c r="M28" s="5">
        <f t="shared" si="9"/>
        <v>0</v>
      </c>
      <c r="N28" s="24">
        <f t="shared" si="9"/>
        <v>0</v>
      </c>
      <c r="O28" s="24">
        <f t="shared" si="9"/>
        <v>0</v>
      </c>
      <c r="P28" s="24">
        <f t="shared" si="9"/>
        <v>0</v>
      </c>
      <c r="Q28" s="24">
        <f t="shared" si="9"/>
        <v>0</v>
      </c>
      <c r="R28" s="24">
        <f t="shared" si="9"/>
        <v>0</v>
      </c>
      <c r="S28" s="24">
        <f t="shared" si="9"/>
        <v>0</v>
      </c>
      <c r="T28" s="24">
        <f t="shared" si="9"/>
        <v>0</v>
      </c>
    </row>
    <row r="29" spans="1:20" ht="20.25" customHeight="1">
      <c r="A29" s="7"/>
      <c r="B29" s="11">
        <v>92503</v>
      </c>
      <c r="C29" s="8" t="s">
        <v>44</v>
      </c>
      <c r="D29" s="22">
        <v>2000</v>
      </c>
      <c r="E29" s="22">
        <v>2000</v>
      </c>
      <c r="F29" s="22">
        <v>0</v>
      </c>
      <c r="G29" s="22">
        <v>0</v>
      </c>
      <c r="H29" s="22">
        <v>0</v>
      </c>
      <c r="I29" s="22">
        <v>0</v>
      </c>
      <c r="J29" s="22">
        <f>F29/E29*100</f>
        <v>0</v>
      </c>
      <c r="K29" s="26">
        <v>2000</v>
      </c>
      <c r="L29" s="26">
        <v>2000</v>
      </c>
      <c r="M29" s="26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f>M29/K29*100</f>
        <v>0</v>
      </c>
      <c r="T29" s="22">
        <f>M29/L29*100</f>
        <v>0</v>
      </c>
    </row>
    <row r="30" spans="1:20" s="6" customFormat="1" ht="15" customHeight="1">
      <c r="A30" s="44" t="s">
        <v>31</v>
      </c>
      <c r="B30" s="44"/>
      <c r="C30" s="44"/>
      <c r="D30" s="24">
        <f>SUM(D11+D14+D19+D26+D28)</f>
        <v>909300</v>
      </c>
      <c r="E30" s="24">
        <f>SUM(E11+E14+E19+E26+E28)</f>
        <v>3215984</v>
      </c>
      <c r="F30" s="24">
        <f>SUM(F11+F14+F19+F26+F28)</f>
        <v>471770</v>
      </c>
      <c r="G30" s="24">
        <f>SUM(G11+G14+G19+G26+G28)</f>
        <v>399164</v>
      </c>
      <c r="H30" s="24">
        <f>SUM(H11+H14+H19+H26+H28)</f>
        <v>0</v>
      </c>
      <c r="I30" s="22">
        <v>52</v>
      </c>
      <c r="J30" s="22">
        <f>F30/E30*100</f>
        <v>14.669538156906253</v>
      </c>
      <c r="K30" s="5">
        <f aca="true" t="shared" si="10" ref="K30:R30">SUM(K11+K14+K19+K26)</f>
        <v>9950481.809999999</v>
      </c>
      <c r="L30" s="5">
        <f t="shared" si="10"/>
        <v>13119898.190000001</v>
      </c>
      <c r="M30" s="5">
        <f t="shared" si="10"/>
        <v>5402473.97</v>
      </c>
      <c r="N30" s="24">
        <f t="shared" si="10"/>
        <v>3475601.52</v>
      </c>
      <c r="O30" s="24">
        <f t="shared" si="10"/>
        <v>0</v>
      </c>
      <c r="P30" s="24">
        <f t="shared" si="10"/>
        <v>372735.43</v>
      </c>
      <c r="Q30" s="24">
        <f t="shared" si="10"/>
        <v>1201575.5</v>
      </c>
      <c r="R30" s="24">
        <f t="shared" si="10"/>
        <v>352561.52</v>
      </c>
      <c r="S30" s="24">
        <f>M30/K30*100</f>
        <v>54.29359173915218</v>
      </c>
      <c r="T30" s="24">
        <f t="shared" si="5"/>
        <v>41.1777125993079</v>
      </c>
    </row>
    <row r="31" spans="1:20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</sheetData>
  <sheetProtection selectLockedCells="1" selectUnlockedCells="1"/>
  <mergeCells count="30">
    <mergeCell ref="B28:C28"/>
    <mergeCell ref="B14:C14"/>
    <mergeCell ref="B19:C19"/>
    <mergeCell ref="B26:C26"/>
    <mergeCell ref="A30:C30"/>
    <mergeCell ref="M7:M9"/>
    <mergeCell ref="I7:I9"/>
    <mergeCell ref="J7:J9"/>
    <mergeCell ref="K7:K9"/>
    <mergeCell ref="L7:L9"/>
    <mergeCell ref="N7:T7"/>
    <mergeCell ref="G8:G9"/>
    <mergeCell ref="H8:H9"/>
    <mergeCell ref="N8:Q8"/>
    <mergeCell ref="R8:R9"/>
    <mergeCell ref="E7:E9"/>
    <mergeCell ref="S8:S9"/>
    <mergeCell ref="T8:T9"/>
    <mergeCell ref="F7:F9"/>
    <mergeCell ref="G7:H7"/>
    <mergeCell ref="B11:C11"/>
    <mergeCell ref="S1:T1"/>
    <mergeCell ref="D2:R4"/>
    <mergeCell ref="S5:T5"/>
    <mergeCell ref="A6:A9"/>
    <mergeCell ref="B6:B9"/>
    <mergeCell ref="C6:C9"/>
    <mergeCell ref="D6:J6"/>
    <mergeCell ref="K6:T6"/>
    <mergeCell ref="D7:D9"/>
  </mergeCells>
  <printOptions/>
  <pageMargins left="0.1701388888888889" right="0.1701388888888889" top="0.4201388888888889" bottom="1" header="0.5118055555555555" footer="0.511805555555555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Ostaszewska</dc:creator>
  <cp:keywords/>
  <dc:description/>
  <cp:lastModifiedBy>Magdalena Ostaszewska</cp:lastModifiedBy>
  <cp:lastPrinted>2018-08-09T09:10:53Z</cp:lastPrinted>
  <dcterms:created xsi:type="dcterms:W3CDTF">2016-08-19T11:02:47Z</dcterms:created>
  <dcterms:modified xsi:type="dcterms:W3CDTF">2018-08-14T12:00:38Z</dcterms:modified>
  <cp:category/>
  <cp:version/>
  <cp:contentType/>
  <cp:contentStatus/>
</cp:coreProperties>
</file>