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staszewska\Desktop\Budżet 2018\I połowa 2018 r robocze\załączniki dobre\"/>
    </mc:Choice>
  </mc:AlternateContent>
  <bookViews>
    <workbookView xWindow="0" yWindow="0" windowWidth="24000" windowHeight="9735" activeTab="1"/>
  </bookViews>
  <sheets>
    <sheet name="Table 1" sheetId="1" r:id="rId1"/>
    <sheet name="Table 2" sheetId="2" r:id="rId2"/>
    <sheet name="Table 3" sheetId="3" r:id="rId3"/>
  </sheets>
  <calcPr calcId="152511"/>
</workbook>
</file>

<file path=xl/calcChain.xml><?xml version="1.0" encoding="utf-8"?>
<calcChain xmlns="http://schemas.openxmlformats.org/spreadsheetml/2006/main">
  <c r="D13" i="2" l="1"/>
  <c r="M12" i="2"/>
  <c r="I12" i="2"/>
  <c r="N11" i="2"/>
  <c r="N10" i="2" s="1"/>
  <c r="N14" i="2" s="1"/>
  <c r="I11" i="2"/>
  <c r="M9" i="2"/>
  <c r="I9" i="2"/>
  <c r="I8" i="2" s="1"/>
  <c r="E13" i="2"/>
  <c r="H13" i="2" s="1"/>
  <c r="K14" i="2"/>
  <c r="F10" i="2"/>
  <c r="F14" i="2" s="1"/>
  <c r="M10" i="2"/>
  <c r="I10" i="2"/>
  <c r="J12" i="2"/>
  <c r="O12" i="2" s="1"/>
  <c r="G10" i="2"/>
  <c r="G14" i="2" s="1"/>
  <c r="D10" i="2"/>
  <c r="D14" i="2" s="1"/>
  <c r="M8" i="2"/>
  <c r="J8" i="2" s="1"/>
  <c r="J9" i="2"/>
  <c r="O9" i="2" s="1"/>
  <c r="J11" i="2" l="1"/>
  <c r="M14" i="2"/>
  <c r="E10" i="2"/>
  <c r="E14" i="2" s="1"/>
  <c r="H14" i="2" s="1"/>
  <c r="O11" i="2"/>
  <c r="I14" i="2"/>
  <c r="J10" i="2"/>
  <c r="O8" i="2"/>
  <c r="H10" i="2" l="1"/>
  <c r="O10" i="2"/>
  <c r="J14" i="2"/>
  <c r="O14" i="2" s="1"/>
</calcChain>
</file>

<file path=xl/sharedStrings.xml><?xml version="1.0" encoding="utf-8"?>
<sst xmlns="http://schemas.openxmlformats.org/spreadsheetml/2006/main" count="30" uniqueCount="28">
  <si>
    <r>
      <rPr>
        <b/>
        <sz val="9"/>
        <rFont val="Times New Roman"/>
        <family val="1"/>
      </rPr>
      <t>Wykonanie dochodów związanych z gromadzeniem środków z opłat i kar za korzystanie ze środowiska oraz wykonanie wydatków na finansowanie zadań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z zakresu ochrony środowiska i gospodarki</t>
    </r>
  </si>
  <si>
    <r>
      <rPr>
        <b/>
        <sz val="9"/>
        <rFont val="Times New Roman"/>
        <family val="1"/>
      </rPr>
      <t>Dz.</t>
    </r>
  </si>
  <si>
    <r>
      <rPr>
        <b/>
        <sz val="9"/>
        <rFont val="Times New Roman"/>
        <family val="1"/>
      </rPr>
      <t>Rozdz.</t>
    </r>
  </si>
  <si>
    <r>
      <rPr>
        <b/>
        <sz val="9"/>
        <rFont val="Times New Roman"/>
        <family val="1"/>
      </rPr>
      <t>Nazwa</t>
    </r>
  </si>
  <si>
    <r>
      <rPr>
        <b/>
        <sz val="9"/>
        <rFont val="Times New Roman"/>
        <family val="1"/>
      </rPr>
      <t>DOCHODY</t>
    </r>
  </si>
  <si>
    <r>
      <rPr>
        <b/>
        <sz val="9"/>
        <rFont val="Times New Roman"/>
        <family val="1"/>
      </rPr>
      <t>WYDATKI</t>
    </r>
  </si>
  <si>
    <r>
      <rPr>
        <b/>
        <sz val="9"/>
        <rFont val="Times New Roman"/>
        <family val="1"/>
      </rPr>
      <t>z tego</t>
    </r>
  </si>
  <si>
    <r>
      <rPr>
        <b/>
        <sz val="9"/>
        <rFont val="Times New Roman"/>
        <family val="1"/>
      </rPr>
      <t>% 5:4</t>
    </r>
  </si>
  <si>
    <r>
      <rPr>
        <b/>
        <sz val="9"/>
        <rFont val="Times New Roman"/>
        <family val="1"/>
      </rPr>
      <t>% 9:8</t>
    </r>
  </si>
  <si>
    <r>
      <rPr>
        <b/>
        <sz val="9"/>
        <rFont val="Times New Roman"/>
        <family val="1"/>
      </rPr>
      <t>wydatki bieżące</t>
    </r>
  </si>
  <si>
    <r>
      <rPr>
        <b/>
        <sz val="9"/>
        <rFont val="Times New Roman"/>
        <family val="1"/>
      </rPr>
      <t>wydatki majątkowe</t>
    </r>
  </si>
  <si>
    <r>
      <rPr>
        <b/>
        <sz val="9"/>
        <rFont val="Times New Roman"/>
        <family val="1"/>
      </rPr>
      <t>świadczenia na rzecz osób fizycznych</t>
    </r>
  </si>
  <si>
    <r>
      <rPr>
        <b/>
        <sz val="9"/>
        <rFont val="Times New Roman"/>
        <family val="1"/>
      </rPr>
      <t>pozostałe wydatki bieżące</t>
    </r>
  </si>
  <si>
    <r>
      <rPr>
        <b/>
        <sz val="9"/>
        <rFont val="Times New Roman"/>
        <family val="1"/>
      </rPr>
      <t>Oświata i wychowanie</t>
    </r>
  </si>
  <si>
    <r>
      <rPr>
        <sz val="9"/>
        <rFont val="Times New Roman"/>
        <family val="1"/>
      </rPr>
      <t>Edukacja ekologiczna w szkołach</t>
    </r>
  </si>
  <si>
    <r>
      <rPr>
        <sz val="9"/>
        <rFont val="Times New Roman"/>
        <family val="1"/>
      </rPr>
      <t>Gospodarka ściekowa i ochrona wód</t>
    </r>
  </si>
  <si>
    <r>
      <rPr>
        <sz val="9"/>
        <rFont val="Times New Roman"/>
        <family val="1"/>
      </rPr>
      <t>Utrzymanie zieleni w miastach i gmianach</t>
    </r>
  </si>
  <si>
    <r>
      <rPr>
        <sz val="9"/>
        <rFont val="Times New Roman"/>
        <family val="1"/>
      </rPr>
      <t>Wpływy i wydatki zw. z gromadzeniem środków z opłat i kar za korzyst. ze środowiska</t>
    </r>
  </si>
  <si>
    <r>
      <rPr>
        <b/>
        <sz val="9"/>
        <rFont val="Times New Roman"/>
        <family val="1"/>
      </rPr>
      <t>Ogółem</t>
    </r>
  </si>
  <si>
    <t>wodnej za I półrocze 2016 r.</t>
  </si>
  <si>
    <t>Gospodarka komunalna i ochrona środowiska</t>
  </si>
  <si>
    <t>wynagrodzenia i składki od nich naliczane</t>
  </si>
  <si>
    <r>
      <t xml:space="preserve">§0690-
</t>
    </r>
    <r>
      <rPr>
        <b/>
        <sz val="9"/>
        <rFont val="Times New Roman"/>
        <family val="1"/>
      </rPr>
      <t>wpływy z różnych opłat</t>
    </r>
  </si>
  <si>
    <t>§0570-
wpływy z kar</t>
  </si>
  <si>
    <t>Wykonanie dochodów związanych z gromadzeniem środków z opłat i kar za korzystanie ze środowiska oraz wykonanie wydatków na finansowanie zadań z zakresu ochrony środowiska i gospodarki wodnej za I poł 2018 r.</t>
  </si>
  <si>
    <t>Plan na 2018 r. po zmianach</t>
  </si>
  <si>
    <t>Wykonanie I półrocze 2018 r.</t>
  </si>
  <si>
    <t>Wykonanie za I półrocze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</si>
</sst>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38"/>
    </font>
    <font>
      <b/>
      <sz val="9"/>
      <color rgb="FF000000"/>
      <name val="Times New Roman"/>
      <family val="2"/>
    </font>
    <font>
      <sz val="9"/>
      <color rgb="FF000000"/>
      <name val="Times New Roman"/>
      <family val="2"/>
    </font>
    <font>
      <sz val="9"/>
      <name val="Times New Roman"/>
      <family val="1"/>
      <charset val="238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EEEEE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 indent="3"/>
    </xf>
    <xf numFmtId="0" fontId="4" fillId="2" borderId="1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top" wrapText="1"/>
    </xf>
    <xf numFmtId="1" fontId="2" fillId="2" borderId="9" xfId="0" applyNumberFormat="1" applyFont="1" applyFill="1" applyBorder="1" applyAlignment="1">
      <alignment horizontal="center" vertical="top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4" fontId="0" fillId="0" borderId="2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4" fontId="2" fillId="0" borderId="2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top" wrapText="1"/>
    </xf>
    <xf numFmtId="1" fontId="2" fillId="2" borderId="20" xfId="0" applyNumberFormat="1" applyFont="1" applyFill="1" applyBorder="1" applyAlignment="1">
      <alignment horizontal="center" vertical="top" wrapText="1"/>
    </xf>
    <xf numFmtId="1" fontId="2" fillId="2" borderId="18" xfId="0" applyNumberFormat="1" applyFont="1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 indent="2"/>
    </xf>
    <xf numFmtId="0" fontId="1" fillId="2" borderId="7" xfId="0" applyFont="1" applyFill="1" applyBorder="1" applyAlignment="1">
      <alignment horizontal="left" vertical="top" wrapText="1" indent="2"/>
    </xf>
    <xf numFmtId="1" fontId="2" fillId="2" borderId="2" xfId="0" applyNumberFormat="1" applyFont="1" applyFill="1" applyBorder="1" applyAlignment="1">
      <alignment horizontal="left" wrapText="1"/>
    </xf>
    <xf numFmtId="1" fontId="2" fillId="2" borderId="3" xfId="0" applyNumberFormat="1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top" wrapText="1" indent="1"/>
    </xf>
    <xf numFmtId="0" fontId="1" fillId="2" borderId="7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5" fillId="2" borderId="2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left" wrapText="1" indent="2"/>
    </xf>
    <xf numFmtId="0" fontId="5" fillId="2" borderId="11" xfId="0" applyFont="1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0" fontId="1" fillId="2" borderId="4" xfId="0" applyFont="1" applyFill="1" applyBorder="1" applyAlignment="1">
      <alignment horizontal="left" wrapText="1" indent="2"/>
    </xf>
    <xf numFmtId="0" fontId="1" fillId="2" borderId="5" xfId="0" applyFont="1" applyFill="1" applyBorder="1" applyAlignment="1">
      <alignment horizontal="left" vertical="top" wrapText="1" indent="7"/>
    </xf>
    <xf numFmtId="0" fontId="1" fillId="2" borderId="6" xfId="0" applyFont="1" applyFill="1" applyBorder="1" applyAlignment="1">
      <alignment horizontal="left" vertical="top" wrapText="1" indent="7"/>
    </xf>
    <xf numFmtId="0" fontId="1" fillId="2" borderId="7" xfId="0" applyFont="1" applyFill="1" applyBorder="1" applyAlignment="1">
      <alignment horizontal="left" vertical="top" wrapText="1" indent="7"/>
    </xf>
    <xf numFmtId="0" fontId="1" fillId="2" borderId="2" xfId="0" applyFont="1" applyFill="1" applyBorder="1" applyAlignment="1">
      <alignment horizontal="left" wrapText="1" indent="1"/>
    </xf>
    <xf numFmtId="0" fontId="1" fillId="2" borderId="4" xfId="0" applyFont="1" applyFill="1" applyBorder="1" applyAlignment="1">
      <alignment horizontal="left" wrapText="1" inden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cols>
    <col min="1" max="1" width="175.1640625" customWidth="1"/>
  </cols>
  <sheetData>
    <row r="1" spans="1:1" ht="12" customHeight="1" x14ac:dyDescent="0.2">
      <c r="A1" s="9" t="s">
        <v>0</v>
      </c>
    </row>
    <row r="2" spans="1:1" ht="12" customHeight="1" x14ac:dyDescent="0.2">
      <c r="A2" s="10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workbookViewId="0">
      <selection activeCell="E20" sqref="E20"/>
    </sheetView>
  </sheetViews>
  <sheetFormatPr defaultRowHeight="12.75" x14ac:dyDescent="0.2"/>
  <cols>
    <col min="1" max="1" width="5.33203125" customWidth="1"/>
    <col min="2" max="2" width="8.5" customWidth="1"/>
    <col min="3" max="3" width="19.1640625" customWidth="1"/>
    <col min="4" max="4" width="15" customWidth="1"/>
    <col min="5" max="6" width="14.5" customWidth="1"/>
    <col min="7" max="8" width="13.33203125" customWidth="1"/>
    <col min="9" max="9" width="14.5" customWidth="1"/>
    <col min="10" max="10" width="13.33203125" customWidth="1"/>
    <col min="11" max="11" width="14.5" customWidth="1"/>
    <col min="12" max="12" width="13.5" customWidth="1"/>
    <col min="13" max="14" width="13.33203125" customWidth="1"/>
    <col min="15" max="15" width="14.6640625" customWidth="1"/>
  </cols>
  <sheetData>
    <row r="1" spans="1:15" x14ac:dyDescent="0.2">
      <c r="A1" s="61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x14ac:dyDescent="0.2">
      <c r="A2" s="63"/>
      <c r="B2" s="63"/>
      <c r="C2" s="63"/>
      <c r="D2" s="62"/>
      <c r="E2" s="62"/>
      <c r="F2" s="62"/>
      <c r="G2" s="62"/>
      <c r="H2" s="62"/>
      <c r="I2" s="63"/>
      <c r="J2" s="63"/>
      <c r="K2" s="63"/>
      <c r="L2" s="63"/>
      <c r="M2" s="63"/>
      <c r="N2" s="63"/>
      <c r="O2" s="63"/>
    </row>
    <row r="3" spans="1:15" ht="11.1" customHeight="1" x14ac:dyDescent="0.2">
      <c r="A3" s="72" t="s">
        <v>1</v>
      </c>
      <c r="B3" s="72" t="s">
        <v>2</v>
      </c>
      <c r="C3" s="75" t="s">
        <v>3</v>
      </c>
      <c r="D3" s="78" t="s">
        <v>4</v>
      </c>
      <c r="E3" s="78"/>
      <c r="F3" s="78"/>
      <c r="G3" s="78"/>
      <c r="H3" s="78"/>
      <c r="I3" s="59" t="s">
        <v>5</v>
      </c>
      <c r="J3" s="59"/>
      <c r="K3" s="59"/>
      <c r="L3" s="59"/>
      <c r="M3" s="59"/>
      <c r="N3" s="59"/>
      <c r="O3" s="60"/>
    </row>
    <row r="4" spans="1:15" ht="11.1" customHeight="1" x14ac:dyDescent="0.2">
      <c r="A4" s="73"/>
      <c r="B4" s="73"/>
      <c r="C4" s="76"/>
      <c r="D4" s="79" t="s">
        <v>25</v>
      </c>
      <c r="E4" s="82" t="s">
        <v>26</v>
      </c>
      <c r="F4" s="88" t="s">
        <v>6</v>
      </c>
      <c r="G4" s="89"/>
      <c r="H4" s="84" t="s">
        <v>7</v>
      </c>
      <c r="I4" s="85" t="s">
        <v>25</v>
      </c>
      <c r="J4" s="92" t="s">
        <v>27</v>
      </c>
      <c r="K4" s="58" t="s">
        <v>6</v>
      </c>
      <c r="L4" s="59"/>
      <c r="M4" s="59"/>
      <c r="N4" s="60"/>
      <c r="O4" s="93" t="s">
        <v>8</v>
      </c>
    </row>
    <row r="5" spans="1:15" ht="11.1" customHeight="1" x14ac:dyDescent="0.2">
      <c r="A5" s="73"/>
      <c r="B5" s="73"/>
      <c r="C5" s="76"/>
      <c r="D5" s="80"/>
      <c r="E5" s="83"/>
      <c r="F5" s="90"/>
      <c r="G5" s="91"/>
      <c r="H5" s="84"/>
      <c r="I5" s="86"/>
      <c r="J5" s="76"/>
      <c r="K5" s="96" t="s">
        <v>9</v>
      </c>
      <c r="L5" s="97"/>
      <c r="M5" s="98"/>
      <c r="N5" s="99" t="s">
        <v>10</v>
      </c>
      <c r="O5" s="94"/>
    </row>
    <row r="6" spans="1:15" ht="47.25" customHeight="1" x14ac:dyDescent="0.2">
      <c r="A6" s="74"/>
      <c r="B6" s="74"/>
      <c r="C6" s="77"/>
      <c r="D6" s="81"/>
      <c r="E6" s="83"/>
      <c r="F6" s="33" t="s">
        <v>23</v>
      </c>
      <c r="G6" s="43" t="s">
        <v>22</v>
      </c>
      <c r="H6" s="84"/>
      <c r="I6" s="87"/>
      <c r="J6" s="76"/>
      <c r="K6" s="18" t="s">
        <v>21</v>
      </c>
      <c r="L6" s="1" t="s">
        <v>11</v>
      </c>
      <c r="M6" s="2" t="s">
        <v>12</v>
      </c>
      <c r="N6" s="100"/>
      <c r="O6" s="95"/>
    </row>
    <row r="7" spans="1:15" ht="11.1" customHeight="1" x14ac:dyDescent="0.2">
      <c r="A7" s="3">
        <v>1</v>
      </c>
      <c r="B7" s="3">
        <v>2</v>
      </c>
      <c r="C7" s="3">
        <v>3</v>
      </c>
      <c r="D7" s="3">
        <v>4</v>
      </c>
      <c r="E7" s="39">
        <v>5</v>
      </c>
      <c r="F7" s="40">
        <v>6</v>
      </c>
      <c r="G7" s="41">
        <v>7</v>
      </c>
      <c r="H7" s="42">
        <v>8</v>
      </c>
      <c r="I7" s="23">
        <v>9</v>
      </c>
      <c r="J7" s="22">
        <v>10</v>
      </c>
      <c r="K7" s="3">
        <v>11</v>
      </c>
      <c r="L7" s="3">
        <v>12</v>
      </c>
      <c r="M7" s="4">
        <v>13</v>
      </c>
      <c r="N7" s="3">
        <v>14</v>
      </c>
      <c r="O7" s="35">
        <v>15</v>
      </c>
    </row>
    <row r="8" spans="1:15" ht="11.1" customHeight="1" x14ac:dyDescent="0.2">
      <c r="A8" s="64">
        <v>801</v>
      </c>
      <c r="B8" s="66" t="s">
        <v>13</v>
      </c>
      <c r="C8" s="67"/>
      <c r="D8" s="16"/>
      <c r="E8" s="21"/>
      <c r="F8" s="32"/>
      <c r="G8" s="36"/>
      <c r="H8" s="44"/>
      <c r="I8" s="30">
        <f>I9</f>
        <v>5000</v>
      </c>
      <c r="J8" s="24">
        <f>SUM(K8:N8)</f>
        <v>2000</v>
      </c>
      <c r="K8" s="45"/>
      <c r="L8" s="46"/>
      <c r="M8" s="20">
        <f>1500+500</f>
        <v>2000</v>
      </c>
      <c r="N8" s="47"/>
      <c r="O8" s="20">
        <f>J8/I8*100</f>
        <v>40</v>
      </c>
    </row>
    <row r="9" spans="1:15" ht="28.5" customHeight="1" x14ac:dyDescent="0.2">
      <c r="A9" s="65"/>
      <c r="B9" s="17">
        <v>80195</v>
      </c>
      <c r="C9" s="13" t="s">
        <v>14</v>
      </c>
      <c r="D9" s="48"/>
      <c r="E9" s="49"/>
      <c r="F9" s="25"/>
      <c r="G9" s="37"/>
      <c r="H9" s="50"/>
      <c r="I9" s="31">
        <f>3725+1275</f>
        <v>5000</v>
      </c>
      <c r="J9" s="25">
        <f>SUM(K9:N9)</f>
        <v>4262.8500000000004</v>
      </c>
      <c r="K9" s="51"/>
      <c r="L9" s="52"/>
      <c r="M9" s="14">
        <f>2987.85+1275</f>
        <v>4262.8500000000004</v>
      </c>
      <c r="N9" s="34"/>
      <c r="O9" s="14">
        <f>J9/I9*100</f>
        <v>85.257000000000005</v>
      </c>
    </row>
    <row r="10" spans="1:15" ht="23.25" customHeight="1" x14ac:dyDescent="0.2">
      <c r="A10" s="68">
        <v>900</v>
      </c>
      <c r="B10" s="70" t="s">
        <v>20</v>
      </c>
      <c r="C10" s="71"/>
      <c r="D10" s="16">
        <f>SUM(D11:D13)</f>
        <v>61000</v>
      </c>
      <c r="E10" s="21">
        <f>SUM(E11:E13)</f>
        <v>27089.82</v>
      </c>
      <c r="F10" s="32">
        <f>F13</f>
        <v>120</v>
      </c>
      <c r="G10" s="36">
        <f t="shared" ref="G10" si="0">SUM(G11:G13)</f>
        <v>26969.82</v>
      </c>
      <c r="H10" s="53">
        <f t="shared" ref="H10" si="1">E10/D10*100</f>
        <v>44.409540983606554</v>
      </c>
      <c r="I10" s="30">
        <f>I11+I12</f>
        <v>120264</v>
      </c>
      <c r="J10" s="24">
        <f>J11+J12</f>
        <v>21497.07</v>
      </c>
      <c r="K10" s="27"/>
      <c r="L10" s="47"/>
      <c r="M10" s="26">
        <f>M12</f>
        <v>9120.9700000000012</v>
      </c>
      <c r="N10" s="26">
        <f>N11</f>
        <v>12376.1</v>
      </c>
      <c r="O10" s="20">
        <f>J10/I10*100</f>
        <v>17.874900219517063</v>
      </c>
    </row>
    <row r="11" spans="1:15" ht="24" customHeight="1" x14ac:dyDescent="0.2">
      <c r="A11" s="69"/>
      <c r="B11" s="15">
        <v>90001</v>
      </c>
      <c r="C11" s="11" t="s">
        <v>15</v>
      </c>
      <c r="D11" s="48"/>
      <c r="E11" s="49"/>
      <c r="F11" s="25"/>
      <c r="G11" s="54"/>
      <c r="H11" s="50"/>
      <c r="I11" s="31">
        <f>30000+20264</f>
        <v>50264</v>
      </c>
      <c r="J11" s="25">
        <f t="shared" ref="J11:J12" si="2">SUM(K11:N11)</f>
        <v>12376.1</v>
      </c>
      <c r="K11" s="55"/>
      <c r="L11" s="34"/>
      <c r="M11" s="34"/>
      <c r="N11" s="14">
        <f>2245+10131.1</f>
        <v>12376.1</v>
      </c>
      <c r="O11" s="14">
        <f t="shared" ref="O11:O14" si="3">J11/I11*100</f>
        <v>24.622194811395833</v>
      </c>
    </row>
    <row r="12" spans="1:15" ht="33" customHeight="1" x14ac:dyDescent="0.2">
      <c r="A12" s="69"/>
      <c r="B12" s="12">
        <v>90004</v>
      </c>
      <c r="C12" s="13" t="s">
        <v>16</v>
      </c>
      <c r="D12" s="48"/>
      <c r="E12" s="49"/>
      <c r="F12" s="25"/>
      <c r="G12" s="37"/>
      <c r="H12" s="50"/>
      <c r="I12" s="31">
        <f>35000+35000</f>
        <v>70000</v>
      </c>
      <c r="J12" s="25">
        <f t="shared" si="2"/>
        <v>9120.9700000000012</v>
      </c>
      <c r="K12" s="55"/>
      <c r="L12" s="34"/>
      <c r="M12" s="14">
        <f>1416.5+7704.47</f>
        <v>9120.9700000000012</v>
      </c>
      <c r="N12" s="34"/>
      <c r="O12" s="14">
        <f t="shared" si="3"/>
        <v>13.029957142857146</v>
      </c>
    </row>
    <row r="13" spans="1:15" ht="61.5" customHeight="1" x14ac:dyDescent="0.2">
      <c r="A13" s="6"/>
      <c r="B13" s="7">
        <v>90019</v>
      </c>
      <c r="C13" s="5" t="s">
        <v>17</v>
      </c>
      <c r="D13" s="19">
        <f>3000+58000</f>
        <v>61000</v>
      </c>
      <c r="E13" s="29">
        <f>F13+G13</f>
        <v>27089.82</v>
      </c>
      <c r="F13" s="25">
        <v>120</v>
      </c>
      <c r="G13" s="37">
        <v>26969.82</v>
      </c>
      <c r="H13" s="56">
        <f>E13/D13*100</f>
        <v>44.409540983606554</v>
      </c>
      <c r="I13" s="57"/>
      <c r="J13" s="25"/>
      <c r="K13" s="45"/>
      <c r="L13" s="46"/>
      <c r="M13" s="46"/>
      <c r="N13" s="46"/>
      <c r="O13" s="14"/>
    </row>
    <row r="14" spans="1:15" ht="11.1" customHeight="1" x14ac:dyDescent="0.2">
      <c r="A14" s="58" t="s">
        <v>18</v>
      </c>
      <c r="B14" s="59"/>
      <c r="C14" s="60"/>
      <c r="D14" s="16">
        <f>D8+D10</f>
        <v>61000</v>
      </c>
      <c r="E14" s="21">
        <f t="shared" ref="E14:G14" si="4">E8+E10</f>
        <v>27089.82</v>
      </c>
      <c r="F14" s="32">
        <f>F10</f>
        <v>120</v>
      </c>
      <c r="G14" s="38">
        <f t="shared" si="4"/>
        <v>26969.82</v>
      </c>
      <c r="H14" s="24">
        <f>E14/D14*100</f>
        <v>44.409540983606554</v>
      </c>
      <c r="I14" s="30">
        <f>I8+I10</f>
        <v>125264</v>
      </c>
      <c r="J14" s="24">
        <f>J8+J10</f>
        <v>23497.07</v>
      </c>
      <c r="K14" s="27">
        <f>K10</f>
        <v>0</v>
      </c>
      <c r="L14" s="27"/>
      <c r="M14" s="27">
        <f>M8+M10</f>
        <v>11120.970000000001</v>
      </c>
      <c r="N14" s="28">
        <f>N8+N10</f>
        <v>12376.1</v>
      </c>
      <c r="O14" s="24">
        <f t="shared" si="3"/>
        <v>18.758039021586409</v>
      </c>
    </row>
  </sheetData>
  <mergeCells count="21">
    <mergeCell ref="J4:J6"/>
    <mergeCell ref="K4:N4"/>
    <mergeCell ref="O4:O6"/>
    <mergeCell ref="K5:M5"/>
    <mergeCell ref="N5:N6"/>
    <mergeCell ref="A14:C14"/>
    <mergeCell ref="A1:O2"/>
    <mergeCell ref="A8:A9"/>
    <mergeCell ref="B8:C8"/>
    <mergeCell ref="A10:A12"/>
    <mergeCell ref="B10:C10"/>
    <mergeCell ref="A3:A6"/>
    <mergeCell ref="B3:B6"/>
    <mergeCell ref="C3:C6"/>
    <mergeCell ref="D3:H3"/>
    <mergeCell ref="I3:O3"/>
    <mergeCell ref="D4:D6"/>
    <mergeCell ref="E4:E6"/>
    <mergeCell ref="H4:H6"/>
    <mergeCell ref="I4:I6"/>
    <mergeCell ref="F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2.75" x14ac:dyDescent="0.2"/>
  <cols>
    <col min="1" max="1" width="5.1640625" customWidth="1"/>
  </cols>
  <sheetData>
    <row r="1" spans="1:1" ht="12" customHeight="1" x14ac:dyDescent="0.2">
      <c r="A1" s="8">
        <v>90004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budzet2016_1polrocze_z05</dc:title>
  <dc:creator>corwin</dc:creator>
  <cp:lastModifiedBy>Magdalena Ostaszewska</cp:lastModifiedBy>
  <cp:lastPrinted>2018-08-08T07:02:23Z</cp:lastPrinted>
  <dcterms:created xsi:type="dcterms:W3CDTF">2017-07-27T09:39:17Z</dcterms:created>
  <dcterms:modified xsi:type="dcterms:W3CDTF">2018-08-09T07:15:19Z</dcterms:modified>
</cp:coreProperties>
</file>